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120" windowWidth="12120" windowHeight="8700" activeTab="0"/>
  </bookViews>
  <sheets>
    <sheet name="export(sheet)" sheetId="1" r:id="rId1"/>
    <sheet name="export2017" sheetId="2" r:id="rId2"/>
    <sheet name="export2016" sheetId="3" r:id="rId3"/>
    <sheet name="export2016-17" sheetId="4" r:id="rId4"/>
    <sheet name="export2015-16" sheetId="5" r:id="rId5"/>
    <sheet name="graph2017" sheetId="6" r:id="rId6"/>
    <sheet name="graph2016" sheetId="7" r:id="rId7"/>
    <sheet name="graph2016-17" sheetId="8" r:id="rId8"/>
    <sheet name="graph2015-16" sheetId="9" r:id="rId9"/>
    <sheet name="graph(cal)" sheetId="10" r:id="rId10"/>
    <sheet name="graph(fin)" sheetId="11" r:id="rId11"/>
  </sheets>
  <definedNames>
    <definedName name="ORN" localSheetId="4">'export(sheet)'!#REF!</definedName>
    <definedName name="ORN" localSheetId="2">'export(sheet)'!#REF!</definedName>
    <definedName name="ORN" localSheetId="3">'export(sheet)'!#REF!</definedName>
    <definedName name="ORN" localSheetId="1">'export(sheet)'!#REF!</definedName>
    <definedName name="ORN">'export(sheet)'!#REF!</definedName>
    <definedName name="_xlnm.Print_Area" localSheetId="0">'export(sheet)'!$A$1:$T$106</definedName>
    <definedName name="_xlnm.Print_Area" localSheetId="4">'export2015-16'!$A$1:$O$28</definedName>
    <definedName name="_xlnm.Print_Area" localSheetId="2">'export2016'!$A$1:$O$32</definedName>
    <definedName name="_xlnm.Print_Area" localSheetId="3">'export2016-17'!$A$1:$O$31</definedName>
    <definedName name="_xlnm.Print_Area" localSheetId="1">'export2017'!$A$1:$O$32</definedName>
  </definedNames>
  <calcPr fullCalcOnLoad="1"/>
</workbook>
</file>

<file path=xl/sharedStrings.xml><?xml version="1.0" encoding="utf-8"?>
<sst xmlns="http://schemas.openxmlformats.org/spreadsheetml/2006/main" count="400" uniqueCount="103">
  <si>
    <t>Bangladesh Export</t>
  </si>
  <si>
    <t>Calendar Year</t>
  </si>
  <si>
    <t>Quantity in M. Kg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</si>
  <si>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</si>
  <si>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</si>
  <si>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</si>
  <si>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</si>
  <si>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</si>
  <si>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</si>
  <si>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</si>
  <si>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</si>
  <si>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</si>
  <si>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</si>
  <si>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</si>
  <si>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</si>
  <si>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</si>
  <si>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M. Kg</t>
  </si>
  <si>
    <t>export</t>
  </si>
  <si>
    <t>Financial year</t>
  </si>
  <si>
    <t>1997/98</t>
  </si>
  <si>
    <t>1998/99</t>
  </si>
  <si>
    <t>1999/00</t>
  </si>
  <si>
    <t>2000/01</t>
  </si>
  <si>
    <t>2001/02</t>
  </si>
  <si>
    <t>2002/03</t>
  </si>
  <si>
    <t>July-June</t>
  </si>
  <si>
    <t>Qty.</t>
  </si>
  <si>
    <t>Value</t>
  </si>
  <si>
    <t>M.Kg</t>
  </si>
  <si>
    <t>M.US$</t>
  </si>
  <si>
    <t>1990/91</t>
  </si>
  <si>
    <t>1991/92</t>
  </si>
  <si>
    <t>1992/93</t>
  </si>
  <si>
    <t>1993/94</t>
  </si>
  <si>
    <t>1994/95</t>
  </si>
  <si>
    <t>1995/96</t>
  </si>
  <si>
    <t xml:space="preserve"> </t>
  </si>
  <si>
    <t xml:space="preserve">Country wise </t>
  </si>
  <si>
    <t>Quantity in '000 Kg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</si>
  <si>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</si>
  <si>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</si>
  <si>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</si>
  <si>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</si>
  <si>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</si>
  <si>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</si>
  <si>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</si>
  <si>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</si>
  <si>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</si>
  <si>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</si>
  <si>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</si>
  <si>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</t>
  </si>
  <si>
    <t>Pakistan</t>
  </si>
  <si>
    <t>UAE</t>
  </si>
  <si>
    <t>Ispahani</t>
  </si>
  <si>
    <t>Shaw Wallace</t>
  </si>
  <si>
    <t>Monir Shah</t>
  </si>
  <si>
    <t>Country wise</t>
  </si>
  <si>
    <t>Exporter wise</t>
  </si>
  <si>
    <t>(%)</t>
  </si>
  <si>
    <t>Highest</t>
  </si>
  <si>
    <t>2003/04</t>
  </si>
  <si>
    <t>1996/97</t>
  </si>
  <si>
    <t>2004/05</t>
  </si>
  <si>
    <t>Year</t>
  </si>
  <si>
    <t>2005/06</t>
  </si>
  <si>
    <t>2006/07</t>
  </si>
  <si>
    <t>Consol</t>
  </si>
  <si>
    <t>Source: Tea Board / ITC</t>
  </si>
  <si>
    <t>Source: Tea Board</t>
  </si>
  <si>
    <t>2007/08</t>
  </si>
  <si>
    <t>Upto Dec</t>
  </si>
  <si>
    <t>Upto June</t>
  </si>
  <si>
    <t>2008/09</t>
  </si>
  <si>
    <t>2009/10</t>
  </si>
  <si>
    <t>2010/11</t>
  </si>
  <si>
    <t>2011/12</t>
  </si>
  <si>
    <t>2012/13</t>
  </si>
  <si>
    <t>Abul Khair</t>
  </si>
  <si>
    <t>2013/14</t>
  </si>
  <si>
    <t>M.Taka</t>
  </si>
  <si>
    <t>2014/15</t>
  </si>
  <si>
    <t>(+/-) over 2014</t>
  </si>
  <si>
    <t>2015/16</t>
  </si>
  <si>
    <t>Financial Year 2015/16</t>
  </si>
  <si>
    <t>Saudi Arabia</t>
  </si>
  <si>
    <t>Qatar</t>
  </si>
  <si>
    <t>USA</t>
  </si>
  <si>
    <t>Calendar Year 2016</t>
  </si>
  <si>
    <t>Japan</t>
  </si>
  <si>
    <t>Kazi &amp; Kazi</t>
  </si>
  <si>
    <t>Kuwait</t>
  </si>
  <si>
    <t>2016/17</t>
  </si>
  <si>
    <t>Bangladesh EXPORT</t>
  </si>
  <si>
    <t>China</t>
  </si>
  <si>
    <t>Halda Valley</t>
  </si>
  <si>
    <t xml:space="preserve">  (+/-) over 2015/16</t>
  </si>
  <si>
    <t>Calendar Year 2017</t>
  </si>
  <si>
    <t>Haji Ahmed</t>
  </si>
  <si>
    <t>Meghna</t>
  </si>
  <si>
    <t>Financial Year 2016/17</t>
  </si>
  <si>
    <t>Upto FEB</t>
  </si>
  <si>
    <t>MAR-Dec</t>
  </si>
  <si>
    <t>Mar - June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</si>
</sst>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0"/>
    <numFmt numFmtId="166" formatCode="#,##0.000"/>
    <numFmt numFmtId="167" formatCode="#,##0.0_);\(#,##0.0\)"/>
    <numFmt numFmtId="168" formatCode="0.0%"/>
    <numFmt numFmtId="169" formatCode="#,##0.00000000000"/>
    <numFmt numFmtId="170" formatCode="#,##0.0000"/>
    <numFmt numFmtId="171" formatCode="#,##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sz val="9.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5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2"/>
      <name val="Calibri"/>
      <family val="2"/>
    </font>
    <font>
      <i/>
      <sz val="7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6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5"/>
      <name val="Calibri"/>
      <family val="2"/>
    </font>
    <font>
      <sz val="12"/>
      <color indexed="10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164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0" fillId="33" borderId="7" applyNumberFormat="0" applyFont="0" applyAlignment="0" applyProtection="0"/>
    <xf numFmtId="0" fontId="72" fillId="28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70">
    <xf numFmtId="164" fontId="0" fillId="2" borderId="0" xfId="0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67" fontId="32" fillId="0" borderId="0" xfId="0" applyNumberFormat="1" applyFont="1" applyFill="1" applyBorder="1" applyAlignment="1">
      <alignment/>
    </xf>
    <xf numFmtId="167" fontId="32" fillId="0" borderId="0" xfId="0" applyNumberFormat="1" applyFont="1" applyFill="1" applyBorder="1" applyAlignment="1">
      <alignment horizontal="right"/>
    </xf>
    <xf numFmtId="164" fontId="32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33" fillId="0" borderId="0" xfId="0" applyFont="1" applyFill="1" applyBorder="1" applyAlignment="1" applyProtection="1">
      <alignment horizontal="left"/>
      <protection locked="0"/>
    </xf>
    <xf numFmtId="0" fontId="32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>
      <alignment/>
    </xf>
    <xf numFmtId="37" fontId="32" fillId="0" borderId="0" xfId="0" applyNumberFormat="1" applyFont="1" applyFill="1" applyBorder="1" applyAlignment="1">
      <alignment/>
    </xf>
    <xf numFmtId="9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/>
    </xf>
    <xf numFmtId="37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9" fontId="32" fillId="0" borderId="0" xfId="0" applyNumberFormat="1" applyFont="1" applyFill="1" applyBorder="1" applyAlignment="1">
      <alignment horizontal="right"/>
    </xf>
    <xf numFmtId="164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7" fontId="32" fillId="0" borderId="10" xfId="0" applyNumberFormat="1" applyFont="1" applyFill="1" applyBorder="1" applyAlignment="1">
      <alignment/>
    </xf>
    <xf numFmtId="164" fontId="32" fillId="0" borderId="11" xfId="0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9" fontId="32" fillId="0" borderId="11" xfId="0" applyNumberFormat="1" applyFont="1" applyFill="1" applyBorder="1" applyAlignment="1">
      <alignment horizontal="right"/>
    </xf>
    <xf numFmtId="164" fontId="34" fillId="0" borderId="0" xfId="0" applyFont="1" applyFill="1" applyBorder="1" applyAlignment="1">
      <alignment horizontal="left"/>
    </xf>
    <xf numFmtId="3" fontId="34" fillId="0" borderId="0" xfId="0" applyNumberFormat="1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right"/>
    </xf>
    <xf numFmtId="164" fontId="35" fillId="0" borderId="0" xfId="0" applyFont="1" applyFill="1" applyBorder="1" applyAlignment="1">
      <alignment horizontal="right"/>
    </xf>
    <xf numFmtId="164" fontId="36" fillId="0" borderId="0" xfId="0" applyFont="1" applyFill="1" applyBorder="1" applyAlignment="1">
      <alignment/>
    </xf>
    <xf numFmtId="9" fontId="32" fillId="0" borderId="0" xfId="0" applyNumberFormat="1" applyFont="1" applyFill="1" applyBorder="1" applyAlignment="1">
      <alignment/>
    </xf>
    <xf numFmtId="168" fontId="3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32" fillId="0" borderId="10" xfId="0" applyFont="1" applyFill="1" applyBorder="1" applyAlignment="1">
      <alignment/>
    </xf>
    <xf numFmtId="9" fontId="32" fillId="0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7" fontId="34" fillId="0" borderId="0" xfId="0" applyNumberFormat="1" applyFont="1" applyFill="1" applyBorder="1" applyAlignment="1">
      <alignment/>
    </xf>
    <xf numFmtId="164" fontId="37" fillId="0" borderId="0" xfId="0" applyFont="1" applyFill="1" applyBorder="1" applyAlignment="1" applyProtection="1">
      <alignment/>
      <protection locked="0"/>
    </xf>
    <xf numFmtId="164" fontId="31" fillId="0" borderId="0" xfId="0" applyFont="1" applyFill="1" applyBorder="1" applyAlignment="1">
      <alignment/>
    </xf>
    <xf numFmtId="37" fontId="32" fillId="0" borderId="0" xfId="0" applyNumberFormat="1" applyFont="1" applyFill="1" applyBorder="1" applyAlignment="1">
      <alignment/>
    </xf>
    <xf numFmtId="164" fontId="35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right"/>
    </xf>
    <xf numFmtId="9" fontId="32" fillId="0" borderId="1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horizontal="left"/>
    </xf>
    <xf numFmtId="164" fontId="29" fillId="0" borderId="0" xfId="0" applyFont="1" applyFill="1" applyBorder="1" applyAlignment="1">
      <alignment/>
    </xf>
    <xf numFmtId="167" fontId="34" fillId="0" borderId="0" xfId="0" applyNumberFormat="1" applyFont="1" applyFill="1" applyBorder="1" applyAlignment="1">
      <alignment horizontal="right"/>
    </xf>
    <xf numFmtId="164" fontId="34" fillId="0" borderId="0" xfId="0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9" fontId="3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164" fontId="39" fillId="0" borderId="0" xfId="0" applyFont="1" applyFill="1" applyBorder="1" applyAlignment="1">
      <alignment/>
    </xf>
    <xf numFmtId="164" fontId="29" fillId="0" borderId="0" xfId="0" applyFont="1" applyFill="1" applyBorder="1" applyAlignment="1" applyProtection="1">
      <alignment/>
      <protection/>
    </xf>
    <xf numFmtId="164" fontId="32" fillId="0" borderId="0" xfId="0" applyFont="1" applyFill="1" applyBorder="1" applyAlignment="1" applyProtection="1">
      <alignment/>
      <protection locked="0"/>
    </xf>
    <xf numFmtId="164" fontId="40" fillId="0" borderId="0" xfId="0" applyFont="1" applyFill="1" applyBorder="1" applyAlignment="1" applyProtection="1">
      <alignment/>
      <protection/>
    </xf>
    <xf numFmtId="165" fontId="33" fillId="0" borderId="0" xfId="0" applyNumberFormat="1" applyFont="1" applyFill="1" applyBorder="1" applyAlignment="1" applyProtection="1">
      <alignment horizontal="left"/>
      <protection locked="0"/>
    </xf>
    <xf numFmtId="164" fontId="36" fillId="0" borderId="0" xfId="0" applyFont="1" applyFill="1" applyBorder="1" applyAlignment="1" applyProtection="1">
      <alignment/>
      <protection locked="0"/>
    </xf>
    <xf numFmtId="164" fontId="36" fillId="0" borderId="0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 applyProtection="1">
      <alignment horizontal="left"/>
      <protection/>
    </xf>
    <xf numFmtId="164" fontId="31" fillId="0" borderId="0" xfId="0" applyFont="1" applyFill="1" applyBorder="1" applyAlignment="1" applyProtection="1">
      <alignment horizontal="left"/>
      <protection locked="0"/>
    </xf>
    <xf numFmtId="164" fontId="37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Fill="1" applyBorder="1" applyAlignment="1" applyProtection="1" quotePrefix="1">
      <alignment horizontal="left"/>
      <protection locked="0"/>
    </xf>
    <xf numFmtId="164" fontId="41" fillId="0" borderId="0" xfId="0" applyFont="1" applyFill="1" applyBorder="1" applyAlignment="1" applyProtection="1">
      <alignment horizontal="left"/>
      <protection/>
    </xf>
    <xf numFmtId="4" fontId="32" fillId="0" borderId="0" xfId="0" applyNumberFormat="1" applyFont="1" applyFill="1" applyBorder="1" applyAlignment="1" applyProtection="1">
      <alignment horizontal="right"/>
      <protection locked="0"/>
    </xf>
    <xf numFmtId="0" fontId="36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31" fillId="0" borderId="10" xfId="0" applyNumberFormat="1" applyFont="1" applyFill="1" applyBorder="1" applyAlignment="1" applyProtection="1">
      <alignment horizontal="right"/>
      <protection locked="0"/>
    </xf>
    <xf numFmtId="0" fontId="31" fillId="0" borderId="10" xfId="0" applyNumberFormat="1" applyFont="1" applyFill="1" applyBorder="1" applyAlignment="1" applyProtection="1" quotePrefix="1">
      <alignment horizontal="right"/>
      <protection locked="0"/>
    </xf>
    <xf numFmtId="164" fontId="32" fillId="0" borderId="12" xfId="0" applyFont="1" applyFill="1" applyBorder="1" applyAlignment="1" applyProtection="1">
      <alignment horizontal="left"/>
      <protection locked="0"/>
    </xf>
    <xf numFmtId="166" fontId="32" fillId="0" borderId="0" xfId="0" applyNumberFormat="1" applyFont="1" applyFill="1" applyBorder="1" applyAlignment="1" applyProtection="1">
      <alignment/>
      <protection locked="0"/>
    </xf>
    <xf numFmtId="164" fontId="32" fillId="0" borderId="0" xfId="0" applyFont="1" applyFill="1" applyBorder="1" applyAlignment="1" applyProtection="1">
      <alignment horizontal="left"/>
      <protection locked="0"/>
    </xf>
    <xf numFmtId="164" fontId="32" fillId="0" borderId="10" xfId="0" applyFont="1" applyFill="1" applyBorder="1" applyAlignment="1" applyProtection="1">
      <alignment horizontal="left"/>
      <protection locked="0"/>
    </xf>
    <xf numFmtId="164" fontId="38" fillId="0" borderId="0" xfId="0" applyFont="1" applyFill="1" applyBorder="1" applyAlignment="1" applyProtection="1">
      <alignment/>
      <protection locked="0"/>
    </xf>
    <xf numFmtId="164" fontId="31" fillId="0" borderId="0" xfId="0" applyFont="1" applyFill="1" applyBorder="1" applyAlignment="1" applyProtection="1">
      <alignment/>
      <protection locked="0"/>
    </xf>
    <xf numFmtId="0" fontId="38" fillId="0" borderId="12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164" fontId="38" fillId="0" borderId="0" xfId="0" applyFont="1" applyFill="1" applyBorder="1" applyAlignment="1" applyProtection="1">
      <alignment horizontal="right"/>
      <protection locked="0"/>
    </xf>
    <xf numFmtId="164" fontId="38" fillId="0" borderId="0" xfId="0" applyFont="1" applyFill="1" applyBorder="1" applyAlignment="1" applyProtection="1">
      <alignment/>
      <protection/>
    </xf>
    <xf numFmtId="164" fontId="42" fillId="0" borderId="0" xfId="0" applyFont="1" applyFill="1" applyBorder="1" applyAlignment="1" applyProtection="1">
      <alignment/>
      <protection locked="0"/>
    </xf>
    <xf numFmtId="164" fontId="33" fillId="0" borderId="0" xfId="0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horizontal="center"/>
      <protection/>
    </xf>
    <xf numFmtId="164" fontId="35" fillId="0" borderId="0" xfId="0" applyFont="1" applyFill="1" applyBorder="1" applyAlignment="1" applyProtection="1">
      <alignment/>
      <protection locked="0"/>
    </xf>
    <xf numFmtId="164" fontId="36" fillId="0" borderId="0" xfId="0" applyFont="1" applyFill="1" applyBorder="1" applyAlignment="1" applyProtection="1">
      <alignment horizontal="left"/>
      <protection locked="0"/>
    </xf>
    <xf numFmtId="164" fontId="29" fillId="0" borderId="0" xfId="0" applyFont="1" applyFill="1" applyBorder="1" applyAlignment="1" applyProtection="1">
      <alignment horizontal="left"/>
      <protection locked="0"/>
    </xf>
    <xf numFmtId="164" fontId="38" fillId="0" borderId="0" xfId="0" applyFont="1" applyFill="1" applyBorder="1" applyAlignment="1" applyProtection="1">
      <alignment horizontal="left"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 quotePrefix="1">
      <alignment horizontal="left"/>
      <protection locked="0"/>
    </xf>
    <xf numFmtId="4" fontId="32" fillId="0" borderId="0" xfId="0" applyNumberFormat="1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/>
      <protection locked="0"/>
    </xf>
    <xf numFmtId="4" fontId="32" fillId="0" borderId="10" xfId="0" applyNumberFormat="1" applyFont="1" applyFill="1" applyBorder="1" applyAlignment="1" applyProtection="1">
      <alignment/>
      <protection locked="0"/>
    </xf>
    <xf numFmtId="164" fontId="41" fillId="0" borderId="0" xfId="0" applyFont="1" applyFill="1" applyBorder="1" applyAlignment="1" applyProtection="1">
      <alignment horizontal="left"/>
      <protection locked="0"/>
    </xf>
    <xf numFmtId="164" fontId="38" fillId="0" borderId="0" xfId="0" applyFont="1" applyFill="1" applyBorder="1" applyAlignment="1" applyProtection="1">
      <alignment horizontal="center"/>
      <protection locked="0"/>
    </xf>
    <xf numFmtId="0" fontId="38" fillId="0" borderId="12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3" fontId="31" fillId="0" borderId="0" xfId="0" applyNumberFormat="1" applyFont="1" applyFill="1" applyBorder="1" applyAlignment="1" applyProtection="1">
      <alignment/>
      <protection locked="0"/>
    </xf>
    <xf numFmtId="0" fontId="38" fillId="0" borderId="10" xfId="0" applyNumberFormat="1" applyFont="1" applyFill="1" applyBorder="1" applyAlignment="1" applyProtection="1">
      <alignment horizontal="center" vertical="top"/>
      <protection/>
    </xf>
    <xf numFmtId="4" fontId="35" fillId="0" borderId="0" xfId="0" applyNumberFormat="1" applyFont="1" applyFill="1" applyBorder="1" applyAlignment="1" applyProtection="1">
      <alignment/>
      <protection locked="0"/>
    </xf>
    <xf numFmtId="166" fontId="34" fillId="0" borderId="0" xfId="0" applyNumberFormat="1" applyFont="1" applyFill="1" applyBorder="1" applyAlignment="1" applyProtection="1">
      <alignment/>
      <protection locked="0"/>
    </xf>
    <xf numFmtId="164" fontId="34" fillId="0" borderId="0" xfId="0" applyFont="1" applyFill="1" applyBorder="1" applyAlignment="1" applyProtection="1">
      <alignment/>
      <protection locked="0"/>
    </xf>
    <xf numFmtId="164" fontId="44" fillId="0" borderId="0" xfId="0" applyFont="1" applyFill="1" applyBorder="1" applyAlignment="1" applyProtection="1">
      <alignment/>
      <protection locked="0"/>
    </xf>
    <xf numFmtId="170" fontId="32" fillId="0" borderId="0" xfId="0" applyNumberFormat="1" applyFont="1" applyFill="1" applyBorder="1" applyAlignment="1" applyProtection="1">
      <alignment/>
      <protection locked="0"/>
    </xf>
    <xf numFmtId="4" fontId="44" fillId="0" borderId="0" xfId="0" applyNumberFormat="1" applyFont="1" applyFill="1" applyBorder="1" applyAlignment="1" applyProtection="1">
      <alignment/>
      <protection locked="0"/>
    </xf>
    <xf numFmtId="165" fontId="35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 quotePrefix="1">
      <alignment horizontal="right"/>
      <protection locked="0"/>
    </xf>
    <xf numFmtId="164" fontId="34" fillId="0" borderId="0" xfId="0" applyNumberFormat="1" applyFont="1" applyFill="1" applyBorder="1" applyAlignment="1" applyProtection="1">
      <alignment/>
      <protection locked="0"/>
    </xf>
    <xf numFmtId="164" fontId="44" fillId="0" borderId="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 applyProtection="1">
      <alignment/>
      <protection locked="0"/>
    </xf>
    <xf numFmtId="164" fontId="45" fillId="0" borderId="0" xfId="0" applyNumberFormat="1" applyFont="1" applyFill="1" applyBorder="1" applyAlignment="1" applyProtection="1">
      <alignment/>
      <protection locked="0"/>
    </xf>
    <xf numFmtId="164" fontId="32" fillId="0" borderId="0" xfId="0" applyFont="1" applyFill="1" applyBorder="1" applyAlignment="1" applyProtection="1">
      <alignment horizontal="center"/>
      <protection locked="0"/>
    </xf>
    <xf numFmtId="164" fontId="32" fillId="0" borderId="0" xfId="0" applyFont="1" applyFill="1" applyBorder="1" applyAlignment="1" applyProtection="1">
      <alignment horizontal="right"/>
      <protection locked="0"/>
    </xf>
    <xf numFmtId="164" fontId="32" fillId="0" borderId="10" xfId="0" applyFont="1" applyFill="1" applyBorder="1" applyAlignment="1" applyProtection="1">
      <alignment horizontal="right"/>
      <protection locked="0"/>
    </xf>
    <xf numFmtId="166" fontId="32" fillId="0" borderId="12" xfId="0" applyNumberFormat="1" applyFont="1" applyFill="1" applyBorder="1" applyAlignment="1" applyProtection="1">
      <alignment horizontal="right" vertical="top"/>
      <protection locked="0"/>
    </xf>
    <xf numFmtId="4" fontId="32" fillId="0" borderId="12" xfId="0" applyNumberFormat="1" applyFont="1" applyFill="1" applyBorder="1" applyAlignment="1" applyProtection="1">
      <alignment horizontal="right" vertical="top"/>
      <protection locked="0"/>
    </xf>
    <xf numFmtId="164" fontId="32" fillId="0" borderId="0" xfId="0" applyFont="1" applyFill="1" applyBorder="1" applyAlignment="1" applyProtection="1">
      <alignment horizontal="right" vertical="top"/>
      <protection locked="0"/>
    </xf>
    <xf numFmtId="166" fontId="32" fillId="0" borderId="0" xfId="0" applyNumberFormat="1" applyFont="1" applyFill="1" applyBorder="1" applyAlignment="1" applyProtection="1">
      <alignment horizontal="right" vertical="top"/>
      <protection locked="0"/>
    </xf>
    <xf numFmtId="4" fontId="32" fillId="0" borderId="0" xfId="0" applyNumberFormat="1" applyFont="1" applyFill="1" applyBorder="1" applyAlignment="1" applyProtection="1">
      <alignment horizontal="right" vertical="top"/>
      <protection locked="0"/>
    </xf>
    <xf numFmtId="164" fontId="36" fillId="0" borderId="0" xfId="0" applyFont="1" applyFill="1" applyBorder="1" applyAlignment="1" applyProtection="1">
      <alignment horizontal="right" vertical="top"/>
      <protection locked="0"/>
    </xf>
    <xf numFmtId="164" fontId="36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NumberFormat="1" applyFont="1" applyFill="1" applyBorder="1" applyAlignment="1" applyProtection="1">
      <alignment horizontal="left" vertical="top"/>
      <protection locked="0"/>
    </xf>
    <xf numFmtId="164" fontId="32" fillId="0" borderId="0" xfId="0" applyNumberFormat="1" applyFont="1" applyFill="1" applyBorder="1" applyAlignment="1" applyProtection="1">
      <alignment vertical="top"/>
      <protection locked="0"/>
    </xf>
    <xf numFmtId="164" fontId="32" fillId="0" borderId="0" xfId="0" applyNumberFormat="1" applyFont="1" applyFill="1" applyBorder="1" applyAlignment="1" applyProtection="1">
      <alignment/>
      <protection locked="0"/>
    </xf>
    <xf numFmtId="166" fontId="32" fillId="0" borderId="10" xfId="0" applyNumberFormat="1" applyFont="1" applyFill="1" applyBorder="1" applyAlignment="1" applyProtection="1">
      <alignment horizontal="right" vertical="top"/>
      <protection locked="0"/>
    </xf>
    <xf numFmtId="4" fontId="32" fillId="0" borderId="10" xfId="0" applyNumberFormat="1" applyFont="1" applyFill="1" applyBorder="1" applyAlignment="1" applyProtection="1">
      <alignment horizontal="right" vertical="top"/>
      <protection locked="0"/>
    </xf>
    <xf numFmtId="164" fontId="32" fillId="0" borderId="12" xfId="0" applyFont="1" applyFill="1" applyBorder="1" applyAlignment="1" applyProtection="1">
      <alignment/>
      <protection locked="0"/>
    </xf>
    <xf numFmtId="164" fontId="32" fillId="0" borderId="12" xfId="0" applyFont="1" applyFill="1" applyBorder="1" applyAlignment="1" applyProtection="1">
      <alignment horizontal="right"/>
      <protection locked="0"/>
    </xf>
    <xf numFmtId="4" fontId="32" fillId="0" borderId="12" xfId="0" applyNumberFormat="1" applyFont="1" applyFill="1" applyBorder="1" applyAlignment="1" applyProtection="1">
      <alignment/>
      <protection locked="0"/>
    </xf>
    <xf numFmtId="164" fontId="32" fillId="0" borderId="10" xfId="0" applyFont="1" applyFill="1" applyBorder="1" applyAlignment="1" applyProtection="1">
      <alignment horizontal="center"/>
      <protection locked="0"/>
    </xf>
    <xf numFmtId="164" fontId="46" fillId="0" borderId="0" xfId="0" applyFont="1" applyFill="1" applyBorder="1" applyAlignment="1">
      <alignment/>
    </xf>
    <xf numFmtId="4" fontId="76" fillId="0" borderId="0" xfId="0" applyNumberFormat="1" applyFont="1" applyFill="1" applyBorder="1" applyAlignment="1" applyProtection="1">
      <alignment/>
      <protection locked="0"/>
    </xf>
    <xf numFmtId="166" fontId="38" fillId="0" borderId="12" xfId="0" applyNumberFormat="1" applyFont="1" applyFill="1" applyBorder="1" applyAlignment="1" applyProtection="1">
      <alignment/>
      <protection locked="0"/>
    </xf>
    <xf numFmtId="166" fontId="38" fillId="0" borderId="0" xfId="0" applyNumberFormat="1" applyFont="1" applyFill="1" applyBorder="1" applyAlignment="1" applyProtection="1">
      <alignment/>
      <protection locked="0"/>
    </xf>
    <xf numFmtId="9" fontId="38" fillId="0" borderId="12" xfId="0" applyNumberFormat="1" applyFont="1" applyFill="1" applyBorder="1" applyAlignment="1" applyProtection="1">
      <alignment/>
      <protection locked="0"/>
    </xf>
    <xf numFmtId="166" fontId="38" fillId="0" borderId="0" xfId="0" applyNumberFormat="1" applyFont="1" applyFill="1" applyBorder="1" applyAlignment="1">
      <alignment/>
    </xf>
    <xf numFmtId="9" fontId="38" fillId="0" borderId="0" xfId="0" applyNumberFormat="1" applyFont="1" applyFill="1" applyBorder="1" applyAlignment="1" applyProtection="1">
      <alignment/>
      <protection locked="0"/>
    </xf>
    <xf numFmtId="166" fontId="38" fillId="0" borderId="0" xfId="0" applyNumberFormat="1" applyFont="1" applyFill="1" applyBorder="1" applyAlignment="1" applyProtection="1">
      <alignment horizontal="center"/>
      <protection locked="0"/>
    </xf>
    <xf numFmtId="166" fontId="38" fillId="0" borderId="0" xfId="0" applyNumberFormat="1" applyFont="1" applyFill="1" applyBorder="1" applyAlignment="1" applyProtection="1">
      <alignment/>
      <protection locked="0"/>
    </xf>
    <xf numFmtId="166" fontId="38" fillId="0" borderId="10" xfId="0" applyNumberFormat="1" applyFont="1" applyFill="1" applyBorder="1" applyAlignment="1" applyProtection="1">
      <alignment/>
      <protection locked="0"/>
    </xf>
    <xf numFmtId="166" fontId="38" fillId="0" borderId="10" xfId="0" applyNumberFormat="1" applyFont="1" applyFill="1" applyBorder="1" applyAlignment="1" applyProtection="1">
      <alignment/>
      <protection locked="0"/>
    </xf>
    <xf numFmtId="9" fontId="38" fillId="0" borderId="10" xfId="0" applyNumberFormat="1" applyFont="1" applyFill="1" applyBorder="1" applyAlignment="1" applyProtection="1">
      <alignment/>
      <protection locked="0"/>
    </xf>
    <xf numFmtId="166" fontId="38" fillId="0" borderId="12" xfId="0" applyNumberFormat="1" applyFont="1" applyFill="1" applyBorder="1" applyAlignment="1" applyProtection="1">
      <alignment horizontal="right"/>
      <protection locked="0"/>
    </xf>
    <xf numFmtId="166" fontId="38" fillId="0" borderId="0" xfId="0" applyNumberFormat="1" applyFont="1" applyFill="1" applyBorder="1" applyAlignment="1" applyProtection="1">
      <alignment horizontal="right"/>
      <protection locked="0"/>
    </xf>
    <xf numFmtId="4" fontId="38" fillId="0" borderId="12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166" fontId="38" fillId="0" borderId="10" xfId="0" applyNumberFormat="1" applyFont="1" applyFill="1" applyBorder="1" applyAlignment="1" applyProtection="1">
      <alignment horizontal="center"/>
      <protection locked="0"/>
    </xf>
    <xf numFmtId="4" fontId="38" fillId="0" borderId="10" xfId="0" applyNumberFormat="1" applyFont="1" applyFill="1" applyBorder="1" applyAlignment="1" applyProtection="1">
      <alignment/>
      <protection locked="0"/>
    </xf>
    <xf numFmtId="164" fontId="48" fillId="0" borderId="0" xfId="0" applyFont="1" applyFill="1" applyBorder="1" applyAlignment="1" applyProtection="1">
      <alignment/>
      <protection locked="0"/>
    </xf>
    <xf numFmtId="164" fontId="38" fillId="0" borderId="10" xfId="0" applyFont="1" applyFill="1" applyBorder="1" applyAlignment="1" applyProtection="1">
      <alignment/>
      <protection locked="0"/>
    </xf>
    <xf numFmtId="164" fontId="49" fillId="0" borderId="0" xfId="0" applyFont="1" applyFill="1" applyBorder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164" fontId="44" fillId="0" borderId="0" xfId="0" applyFont="1" applyFill="1" applyBorder="1" applyAlignment="1">
      <alignment horizontal="right"/>
    </xf>
    <xf numFmtId="164" fontId="46" fillId="0" borderId="0" xfId="0" applyFont="1" applyFill="1" applyBorder="1" applyAlignment="1">
      <alignment horizontal="right"/>
    </xf>
    <xf numFmtId="3" fontId="32" fillId="2" borderId="0" xfId="0" applyNumberFormat="1" applyFont="1" applyBorder="1" applyAlignment="1">
      <alignment/>
    </xf>
    <xf numFmtId="164" fontId="46" fillId="0" borderId="0" xfId="0" applyFont="1" applyFill="1" applyBorder="1" applyAlignment="1">
      <alignment horizontal="center"/>
    </xf>
    <xf numFmtId="164" fontId="32" fillId="0" borderId="10" xfId="0" applyFont="1" applyFill="1" applyBorder="1" applyAlignment="1" applyProtection="1">
      <alignment/>
      <protection locked="0"/>
    </xf>
    <xf numFmtId="164" fontId="50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vertical="center"/>
      <protection locked="0"/>
    </xf>
    <xf numFmtId="164" fontId="32" fillId="0" borderId="0" xfId="0" applyFont="1" applyFill="1" applyBorder="1" applyAlignment="1">
      <alignment/>
    </xf>
    <xf numFmtId="0" fontId="36" fillId="0" borderId="0" xfId="0" applyNumberFormat="1" applyFont="1" applyFill="1" applyBorder="1" applyAlignment="1" applyProtection="1">
      <alignment horizontal="center"/>
      <protection/>
    </xf>
    <xf numFmtId="166" fontId="77" fillId="0" borderId="0" xfId="0" applyNumberFormat="1" applyFont="1" applyFill="1" applyBorder="1" applyAlignment="1" applyProtection="1">
      <alignment horizontal="right" vertical="top"/>
      <protection locked="0"/>
    </xf>
    <xf numFmtId="4" fontId="77" fillId="0" borderId="0" xfId="0" applyNumberFormat="1" applyFont="1" applyFill="1" applyBorder="1" applyAlignment="1" applyProtection="1">
      <alignment horizontal="right" vertical="top"/>
      <protection locked="0"/>
    </xf>
    <xf numFmtId="4" fontId="3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Export </a:t>
            </a:r>
          </a:p>
        </c:rich>
      </c:tx>
      <c:layout>
        <c:manualLayout>
          <c:xMode val="factor"/>
          <c:yMode val="factor"/>
          <c:x val="0.00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775"/>
          <c:w val="0.949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'export(sheet)'!$Q$5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'export(sheet)'!$A$6:$A$17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'export(sheet)'!$Q$6:$Q$17</c:f>
              <c:numCache>
                <c:ptCount val="12"/>
                <c:pt idx="0">
                  <c:v>0.058145</c:v>
                </c:pt>
                <c:pt idx="1">
                  <c:v>0.044693</c:v>
                </c:pt>
                <c:pt idx="2">
                  <c:v>0.02981</c:v>
                </c:pt>
                <c:pt idx="3">
                  <c:v>0.00796</c:v>
                </c:pt>
                <c:pt idx="4">
                  <c:v>0.020016</c:v>
                </c:pt>
                <c:pt idx="5">
                  <c:v>0.0862485</c:v>
                </c:pt>
                <c:pt idx="6">
                  <c:v>0.013</c:v>
                </c:pt>
                <c:pt idx="7">
                  <c:v>0.1111</c:v>
                </c:pt>
                <c:pt idx="8">
                  <c:v>0.04835</c:v>
                </c:pt>
                <c:pt idx="9">
                  <c:v>0.029</c:v>
                </c:pt>
                <c:pt idx="10">
                  <c:v>0.02</c:v>
                </c:pt>
                <c:pt idx="11">
                  <c:v>0.071</c:v>
                </c:pt>
              </c:numCache>
            </c:numRef>
          </c:val>
        </c:ser>
        <c:axId val="9475470"/>
        <c:axId val="18170367"/>
      </c:barChart>
      <c:lineChart>
        <c:grouping val="standard"/>
        <c:varyColors val="0"/>
        <c:ser>
          <c:idx val="0"/>
          <c:order val="1"/>
          <c:tx>
            <c:strRef>
              <c:f>'export(sheet)'!$R$5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'export(sheet)'!$R$6:$R$17</c:f>
              <c:numCache>
                <c:ptCount val="12"/>
                <c:pt idx="0">
                  <c:v>0.685</c:v>
                </c:pt>
                <c:pt idx="1">
                  <c:v>0.463</c:v>
                </c:pt>
              </c:numCache>
            </c:numRef>
          </c:cat>
          <c:val>
            <c:numRef>
              <c:f>'export(sheet)'!$R$6:$R$17</c:f>
              <c:numCache>
                <c:ptCount val="12"/>
                <c:pt idx="0">
                  <c:v>0.685</c:v>
                </c:pt>
                <c:pt idx="1">
                  <c:v>0.463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9315576"/>
        <c:axId val="62513593"/>
      </c:lineChart>
      <c:catAx>
        <c:axId val="947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70367"/>
        <c:crosses val="autoZero"/>
        <c:auto val="0"/>
        <c:lblOffset val="100"/>
        <c:tickLblSkip val="1"/>
        <c:noMultiLvlLbl val="0"/>
      </c:catAx>
      <c:valAx>
        <c:axId val="18170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75470"/>
        <c:crossesAt val="1"/>
        <c:crossBetween val="between"/>
        <c:dispUnits/>
      </c:valAx>
      <c:catAx>
        <c:axId val="293155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13593"/>
        <c:crosses val="autoZero"/>
        <c:auto val="0"/>
        <c:lblOffset val="100"/>
        <c:tickLblSkip val="1"/>
        <c:noMultiLvlLbl val="0"/>
      </c:catAx>
      <c:valAx>
        <c:axId val="6251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557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25325"/>
          <c:w val="0.1157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Export </a:t>
            </a:r>
          </a:p>
        </c:rich>
      </c:tx>
      <c:layout>
        <c:manualLayout>
          <c:xMode val="factor"/>
          <c:yMode val="factor"/>
          <c:x val="0.00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775"/>
          <c:w val="0.949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'export(sheet)'!$P$5</c:f>
              <c:strCache>
                <c:ptCount val="1"/>
                <c:pt idx="0">
                  <c:v>2015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'export(sheet)'!$A$6:$A$17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'export(sheet)'!$P$6:$P$17</c:f>
              <c:numCache>
                <c:ptCount val="12"/>
                <c:pt idx="0">
                  <c:v>0.088147</c:v>
                </c:pt>
                <c:pt idx="1">
                  <c:v>0.170244</c:v>
                </c:pt>
                <c:pt idx="3">
                  <c:v>0.008418</c:v>
                </c:pt>
                <c:pt idx="4">
                  <c:v>0.03543</c:v>
                </c:pt>
                <c:pt idx="5">
                  <c:v>0.00788</c:v>
                </c:pt>
                <c:pt idx="6">
                  <c:v>0.01915</c:v>
                </c:pt>
                <c:pt idx="7">
                  <c:v>0.062403</c:v>
                </c:pt>
                <c:pt idx="8">
                  <c:v>0.03422</c:v>
                </c:pt>
                <c:pt idx="9">
                  <c:v>0.00967</c:v>
                </c:pt>
                <c:pt idx="10">
                  <c:v>0.067212</c:v>
                </c:pt>
                <c:pt idx="11">
                  <c:v>0.03579</c:v>
                </c:pt>
              </c:numCache>
            </c:numRef>
          </c:val>
        </c:ser>
        <c:axId val="25751426"/>
        <c:axId val="30436243"/>
      </c:barChart>
      <c:lineChart>
        <c:grouping val="standard"/>
        <c:varyColors val="0"/>
        <c:ser>
          <c:idx val="0"/>
          <c:order val="1"/>
          <c:tx>
            <c:strRef>
              <c:f>'export(sheet)'!$Q$5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'export(sheet)'!$A$6:$A$17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'export(sheet)'!$Q$6:$Q$17</c:f>
              <c:numCache>
                <c:ptCount val="12"/>
                <c:pt idx="0">
                  <c:v>0.058145</c:v>
                </c:pt>
                <c:pt idx="1">
                  <c:v>0.044693</c:v>
                </c:pt>
                <c:pt idx="2">
                  <c:v>0.02981</c:v>
                </c:pt>
                <c:pt idx="3">
                  <c:v>0.00796</c:v>
                </c:pt>
                <c:pt idx="4">
                  <c:v>0.020016</c:v>
                </c:pt>
                <c:pt idx="5">
                  <c:v>0.0862485</c:v>
                </c:pt>
                <c:pt idx="6">
                  <c:v>0.013</c:v>
                </c:pt>
                <c:pt idx="7">
                  <c:v>0.1111</c:v>
                </c:pt>
                <c:pt idx="8">
                  <c:v>0.04835</c:v>
                </c:pt>
                <c:pt idx="9">
                  <c:v>0.029</c:v>
                </c:pt>
                <c:pt idx="10">
                  <c:v>0.02</c:v>
                </c:pt>
                <c:pt idx="11">
                  <c:v>0.071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490732"/>
        <c:axId val="49416589"/>
      </c:lineChart>
      <c:catAx>
        <c:axId val="2575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36243"/>
        <c:crosses val="autoZero"/>
        <c:auto val="0"/>
        <c:lblOffset val="100"/>
        <c:tickLblSkip val="1"/>
        <c:noMultiLvlLbl val="0"/>
      </c:catAx>
      <c:valAx>
        <c:axId val="30436243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51426"/>
        <c:crossesAt val="1"/>
        <c:crossBetween val="between"/>
        <c:dispUnits/>
      </c:valAx>
      <c:catAx>
        <c:axId val="549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49416589"/>
        <c:crosses val="autoZero"/>
        <c:auto val="0"/>
        <c:lblOffset val="100"/>
        <c:tickLblSkip val="1"/>
        <c:noMultiLvlLbl val="0"/>
      </c:catAx>
      <c:valAx>
        <c:axId val="4941658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73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55"/>
          <c:y val="0.24525"/>
          <c:w val="0.1157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Export 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275"/>
          <c:w val="0.9542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'export(sheet)'!$P$57</c:f>
              <c:strCache>
                <c:ptCount val="1"/>
                <c:pt idx="0">
                  <c:v>2015/16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'export(sheet)'!$A$58:$A$69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'export(sheet)'!$P$58:$P$69</c:f>
              <c:numCache>
                <c:ptCount val="12"/>
                <c:pt idx="0">
                  <c:v>0.01915</c:v>
                </c:pt>
                <c:pt idx="1">
                  <c:v>0.062403</c:v>
                </c:pt>
                <c:pt idx="2">
                  <c:v>0.03422</c:v>
                </c:pt>
                <c:pt idx="3">
                  <c:v>0.00967</c:v>
                </c:pt>
                <c:pt idx="4">
                  <c:v>0.067212</c:v>
                </c:pt>
                <c:pt idx="5">
                  <c:v>0.03579</c:v>
                </c:pt>
                <c:pt idx="6">
                  <c:v>0.058145</c:v>
                </c:pt>
                <c:pt idx="7">
                  <c:v>0.044693</c:v>
                </c:pt>
                <c:pt idx="8">
                  <c:v>0.02981</c:v>
                </c:pt>
                <c:pt idx="9">
                  <c:v>0.00796</c:v>
                </c:pt>
                <c:pt idx="10">
                  <c:v>0.020016</c:v>
                </c:pt>
                <c:pt idx="11">
                  <c:v>0.0862485</c:v>
                </c:pt>
              </c:numCache>
            </c:numRef>
          </c:val>
        </c:ser>
        <c:axId val="42096118"/>
        <c:axId val="43320743"/>
      </c:barChart>
      <c:lineChart>
        <c:grouping val="standard"/>
        <c:varyColors val="0"/>
        <c:ser>
          <c:idx val="0"/>
          <c:order val="1"/>
          <c:tx>
            <c:strRef>
              <c:f>'export(sheet)'!$Q$57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'export(sheet)'!$A$58:$A$69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'export(sheet)'!$Q$58:$Q$69</c:f>
              <c:numCache>
                <c:ptCount val="12"/>
                <c:pt idx="0">
                  <c:v>0.013</c:v>
                </c:pt>
                <c:pt idx="1">
                  <c:v>0.1111</c:v>
                </c:pt>
                <c:pt idx="2">
                  <c:v>0.04835</c:v>
                </c:pt>
                <c:pt idx="3">
                  <c:v>0.029</c:v>
                </c:pt>
                <c:pt idx="4">
                  <c:v>0.02</c:v>
                </c:pt>
                <c:pt idx="5">
                  <c:v>0.071</c:v>
                </c:pt>
                <c:pt idx="6">
                  <c:v>0.685</c:v>
                </c:pt>
                <c:pt idx="7">
                  <c:v>0.463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4342368"/>
        <c:axId val="19319265"/>
      </c:lineChart>
      <c:catAx>
        <c:axId val="420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20743"/>
        <c:crosses val="autoZero"/>
        <c:auto val="0"/>
        <c:lblOffset val="100"/>
        <c:tickLblSkip val="1"/>
        <c:noMultiLvlLbl val="0"/>
      </c:catAx>
      <c:valAx>
        <c:axId val="433207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3"/>
              <c:y val="-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96118"/>
        <c:crossesAt val="1"/>
        <c:crossBetween val="between"/>
        <c:dispUnits/>
      </c:valAx>
      <c:catAx>
        <c:axId val="543423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19265"/>
        <c:crosses val="autoZero"/>
        <c:auto val="0"/>
        <c:lblOffset val="100"/>
        <c:tickLblSkip val="1"/>
        <c:noMultiLvlLbl val="0"/>
      </c:catAx>
      <c:valAx>
        <c:axId val="193192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6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423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75"/>
          <c:y val="0.18675"/>
          <c:w val="0.168"/>
          <c:h val="0.11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Export 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235"/>
          <c:w val="0.941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'export(sheet)'!$O$57</c:f>
              <c:strCache>
                <c:ptCount val="1"/>
                <c:pt idx="0">
                  <c:v>2014/15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'export(sheet)'!$A$58:$A$69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'export(sheet)'!$O$58:$O$69</c:f>
              <c:numCache>
                <c:ptCount val="12"/>
                <c:pt idx="0">
                  <c:v>0.160085</c:v>
                </c:pt>
                <c:pt idx="1">
                  <c:v>0.133955</c:v>
                </c:pt>
                <c:pt idx="2">
                  <c:v>0.18375</c:v>
                </c:pt>
                <c:pt idx="3">
                  <c:v>0.15063</c:v>
                </c:pt>
                <c:pt idx="4">
                  <c:v>0.288786</c:v>
                </c:pt>
                <c:pt idx="5">
                  <c:v>0.185725</c:v>
                </c:pt>
                <c:pt idx="6">
                  <c:v>0.088147</c:v>
                </c:pt>
                <c:pt idx="7">
                  <c:v>0.170244</c:v>
                </c:pt>
                <c:pt idx="8">
                  <c:v>0</c:v>
                </c:pt>
                <c:pt idx="9">
                  <c:v>0.008418</c:v>
                </c:pt>
                <c:pt idx="10">
                  <c:v>0.03543</c:v>
                </c:pt>
                <c:pt idx="11">
                  <c:v>0.00788</c:v>
                </c:pt>
              </c:numCache>
            </c:numRef>
          </c:val>
        </c:ser>
        <c:axId val="39655658"/>
        <c:axId val="21356603"/>
      </c:barChart>
      <c:lineChart>
        <c:grouping val="standard"/>
        <c:varyColors val="0"/>
        <c:ser>
          <c:idx val="0"/>
          <c:order val="1"/>
          <c:tx>
            <c:strRef>
              <c:f>'export(sheet)'!$P$57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'export(sheet)'!$A$58:$A$69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'export(sheet)'!$P$58:$P$69</c:f>
              <c:numCache>
                <c:ptCount val="12"/>
                <c:pt idx="0">
                  <c:v>0.01915</c:v>
                </c:pt>
                <c:pt idx="1">
                  <c:v>0.062403</c:v>
                </c:pt>
                <c:pt idx="2">
                  <c:v>0.03422</c:v>
                </c:pt>
                <c:pt idx="3">
                  <c:v>0.00967</c:v>
                </c:pt>
                <c:pt idx="4">
                  <c:v>0.067212</c:v>
                </c:pt>
                <c:pt idx="5">
                  <c:v>0.03579</c:v>
                </c:pt>
                <c:pt idx="6">
                  <c:v>0.058145</c:v>
                </c:pt>
                <c:pt idx="7">
                  <c:v>0.044693</c:v>
                </c:pt>
                <c:pt idx="8">
                  <c:v>0.02981</c:v>
                </c:pt>
                <c:pt idx="9">
                  <c:v>0.00796</c:v>
                </c:pt>
                <c:pt idx="10">
                  <c:v>0.020016</c:v>
                </c:pt>
                <c:pt idx="11">
                  <c:v>0.0862485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7991700"/>
        <c:axId val="52163253"/>
      </c:lineChart>
      <c:catAx>
        <c:axId val="3965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56603"/>
        <c:crosses val="autoZero"/>
        <c:auto val="0"/>
        <c:lblOffset val="100"/>
        <c:tickLblSkip val="1"/>
        <c:noMultiLvlLbl val="0"/>
      </c:catAx>
      <c:valAx>
        <c:axId val="2135660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"/>
              <c:y val="-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55658"/>
        <c:crossesAt val="1"/>
        <c:crossBetween val="between"/>
        <c:dispUnits/>
      </c:valAx>
      <c:catAx>
        <c:axId val="57991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2163253"/>
        <c:crosses val="autoZero"/>
        <c:auto val="0"/>
        <c:lblOffset val="100"/>
        <c:tickLblSkip val="1"/>
        <c:noMultiLvlLbl val="0"/>
      </c:catAx>
      <c:valAx>
        <c:axId val="5216325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6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917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275"/>
          <c:y val="0.2095"/>
          <c:w val="0.12625"/>
          <c:h val="0.11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Export</a:t>
            </a:r>
          </a:p>
        </c:rich>
      </c:tx>
      <c:layout>
        <c:manualLayout>
          <c:xMode val="factor"/>
          <c:yMode val="factor"/>
          <c:x val="0.03425"/>
          <c:y val="0.002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50"/>
      <c:rAngAx val="1"/>
    </c:view3D>
    <c:plotArea>
      <c:layout>
        <c:manualLayout>
          <c:xMode val="edge"/>
          <c:yMode val="edge"/>
          <c:x val="0.01"/>
          <c:y val="0.086"/>
          <c:w val="0.94825"/>
          <c:h val="0.7885"/>
        </c:manualLayout>
      </c:layout>
      <c:bar3DChart>
        <c:barDir val="col"/>
        <c:grouping val="standard"/>
        <c:varyColors val="1"/>
        <c:ser>
          <c:idx val="0"/>
          <c:order val="0"/>
          <c:tx>
            <c:strRef>
              <c:f>'export(sheet)'!$A$3</c:f>
              <c:strCache>
                <c:ptCount val="1"/>
                <c:pt idx="0">
                  <c:v>Calendar Year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'export(sheet)'!$G$34:$G$50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'export(sheet)'!$H$34:$H$50</c:f>
              <c:numCache>
                <c:ptCount val="17"/>
                <c:pt idx="0">
                  <c:v>18.102000000000004</c:v>
                </c:pt>
                <c:pt idx="1">
                  <c:v>12.924970000000002</c:v>
                </c:pt>
                <c:pt idx="2">
                  <c:v>13.654000000000002</c:v>
                </c:pt>
                <c:pt idx="3">
                  <c:v>12.182</c:v>
                </c:pt>
                <c:pt idx="4">
                  <c:v>13.11</c:v>
                </c:pt>
                <c:pt idx="5">
                  <c:v>9.007000000000001</c:v>
                </c:pt>
                <c:pt idx="6">
                  <c:v>4.794</c:v>
                </c:pt>
                <c:pt idx="7">
                  <c:v>10.555</c:v>
                </c:pt>
                <c:pt idx="8">
                  <c:v>8.393</c:v>
                </c:pt>
                <c:pt idx="9">
                  <c:v>3.1529999999999996</c:v>
                </c:pt>
                <c:pt idx="10">
                  <c:v>0.913</c:v>
                </c:pt>
                <c:pt idx="11">
                  <c:v>1.454</c:v>
                </c:pt>
                <c:pt idx="12">
                  <c:v>1.5062630000000001</c:v>
                </c:pt>
                <c:pt idx="13">
                  <c:v>0.5429268</c:v>
                </c:pt>
                <c:pt idx="14">
                  <c:v>2.6603631200000004</c:v>
                </c:pt>
                <c:pt idx="15">
                  <c:v>0.538564</c:v>
                </c:pt>
                <c:pt idx="16">
                  <c:v>0.102838</c:v>
                </c:pt>
              </c:numCache>
            </c:numRef>
          </c:val>
          <c:shape val="cylinder"/>
        </c:ser>
        <c:shape val="cylinder"/>
        <c:axId val="66816094"/>
        <c:axId val="64473935"/>
        <c:axId val="43394504"/>
      </c:bar3DChart>
      <c:catAx>
        <c:axId val="6681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28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73935"/>
        <c:crosses val="autoZero"/>
        <c:auto val="1"/>
        <c:lblOffset val="100"/>
        <c:tickLblSkip val="1"/>
        <c:noMultiLvlLbl val="0"/>
      </c:catAx>
      <c:valAx>
        <c:axId val="6447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M.Kg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6816094"/>
        <c:crossesAt val="1"/>
        <c:crossBetween val="between"/>
        <c:dispUnits/>
        <c:majorUnit val="5"/>
      </c:valAx>
      <c:serAx>
        <c:axId val="43394504"/>
        <c:scaling>
          <c:orientation val="minMax"/>
        </c:scaling>
        <c:axPos val="b"/>
        <c:delete val="1"/>
        <c:majorTickMark val="out"/>
        <c:minorTickMark val="none"/>
        <c:tickLblPos val="nextTo"/>
        <c:crossAx val="644739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Export</a:t>
            </a:r>
          </a:p>
        </c:rich>
      </c:tx>
      <c:layout>
        <c:manualLayout>
          <c:xMode val="factor"/>
          <c:yMode val="factor"/>
          <c:x val="0.03425"/>
          <c:y val="0.002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50"/>
      <c:rAngAx val="1"/>
    </c:view3D>
    <c:plotArea>
      <c:layout>
        <c:manualLayout>
          <c:xMode val="edge"/>
          <c:yMode val="edge"/>
          <c:x val="0.01"/>
          <c:y val="0.079"/>
          <c:w val="0.94825"/>
          <c:h val="0.7905"/>
        </c:manualLayout>
      </c:layout>
      <c:bar3DChart>
        <c:barDir val="col"/>
        <c:grouping val="standard"/>
        <c:varyColors val="1"/>
        <c:ser>
          <c:idx val="0"/>
          <c:order val="0"/>
          <c:tx>
            <c:strRef>
              <c:f>'export(sheet)'!$A$55</c:f>
              <c:strCache>
                <c:ptCount val="1"/>
                <c:pt idx="0">
                  <c:v>Financial year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'export(sheet)'!$A$88:$A$102</c:f>
              <c:strCache>
                <c:ptCount val="15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</c:strCache>
            </c:strRef>
          </c:cat>
          <c:val>
            <c:numRef>
              <c:f>'export(sheet)'!$B$88:$B$102</c:f>
              <c:numCache>
                <c:ptCount val="15"/>
                <c:pt idx="0">
                  <c:v>13.802</c:v>
                </c:pt>
                <c:pt idx="1">
                  <c:v>12.166</c:v>
                </c:pt>
                <c:pt idx="2">
                  <c:v>12.46</c:v>
                </c:pt>
                <c:pt idx="3">
                  <c:v>12.355999999999998</c:v>
                </c:pt>
                <c:pt idx="4">
                  <c:v>9.022</c:v>
                </c:pt>
                <c:pt idx="5">
                  <c:v>4.827999999999999</c:v>
                </c:pt>
                <c:pt idx="6">
                  <c:v>10.792999999999997</c:v>
                </c:pt>
                <c:pt idx="7">
                  <c:v>6.152</c:v>
                </c:pt>
                <c:pt idx="8">
                  <c:v>2.081</c:v>
                </c:pt>
                <c:pt idx="9">
                  <c:v>1.141</c:v>
                </c:pt>
                <c:pt idx="10">
                  <c:v>1.6209069999999999</c:v>
                </c:pt>
                <c:pt idx="11">
                  <c:v>0.8505688</c:v>
                </c:pt>
                <c:pt idx="12">
                  <c:v>1.7661461200000002</c:v>
                </c:pt>
                <c:pt idx="13">
                  <c:v>1.4130500000000001</c:v>
                </c:pt>
                <c:pt idx="14">
                  <c:v>0.4753175</c:v>
                </c:pt>
              </c:numCache>
            </c:numRef>
          </c:val>
          <c:shape val="cylinder"/>
        </c:ser>
        <c:shape val="cylinder"/>
        <c:axId val="55006217"/>
        <c:axId val="25293906"/>
        <c:axId val="26318563"/>
      </c:bar3DChart>
      <c:catAx>
        <c:axId val="55006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2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293906"/>
        <c:crosses val="autoZero"/>
        <c:auto val="1"/>
        <c:lblOffset val="100"/>
        <c:tickLblSkip val="1"/>
        <c:noMultiLvlLbl val="0"/>
      </c:catAx>
      <c:valAx>
        <c:axId val="2529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M.Kg</a:t>
                </a:r>
              </a:p>
            </c:rich>
          </c:tx>
          <c:layout>
            <c:manualLayout>
              <c:xMode val="factor"/>
              <c:yMode val="factor"/>
              <c:x val="-0.016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5006217"/>
        <c:crossesAt val="1"/>
        <c:crossBetween val="between"/>
        <c:dispUnits/>
        <c:majorUnit val="5"/>
      </c:valAx>
      <c:serAx>
        <c:axId val="26318563"/>
        <c:scaling>
          <c:orientation val="minMax"/>
        </c:scaling>
        <c:axPos val="b"/>
        <c:delete val="1"/>
        <c:majorTickMark val="out"/>
        <c:minorTickMark val="none"/>
        <c:tickLblPos val="nextTo"/>
        <c:crossAx val="252939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fitToHeight="0" fitToWidth="0"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fitToHeight="0" fitToWidth="0"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fitToHeight="0" fitToWidth="0"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1" right="1" top="1.5" bottom="1" header="0.5" footer="0.5"/>
  <pageSetup fitToHeight="0" fitToWidth="0"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fitToHeight="0" fitToWidth="0"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SheetLayoutView="100" zoomScalePageLayoutView="0" workbookViewId="0" topLeftCell="A1">
      <selection activeCell="A1" sqref="A1"/>
      <selection activeCell="A1" sqref="A1"/>
    </sheetView>
  </sheetViews>
  <sheetFormatPr defaultColWidth="8.6640625" defaultRowHeight="15"/>
  <cols>
    <col min="1" max="1" width="8.77734375" style="57" customWidth="1"/>
    <col min="2" max="20" width="5.77734375" style="57" customWidth="1"/>
    <col min="21" max="21" width="9.6640625" style="57" bestFit="1" customWidth="1"/>
    <col min="22" max="16384" width="8.6640625" style="57" customWidth="1"/>
  </cols>
  <sheetData>
    <row r="1" spans="1:7" ht="21">
      <c r="A1" s="164" t="s">
        <v>92</v>
      </c>
      <c r="F1" s="58"/>
      <c r="G1" s="58"/>
    </row>
    <row r="2" spans="1:21" ht="15.75" customHeight="1">
      <c r="A2" s="56"/>
      <c r="F2" s="58"/>
      <c r="G2" s="58"/>
      <c r="K2" s="59"/>
      <c r="U2" s="77"/>
    </row>
    <row r="3" spans="1:11" ht="15.75" customHeight="1">
      <c r="A3" s="61" t="s">
        <v>1</v>
      </c>
      <c r="B3" s="62"/>
      <c r="F3" s="63"/>
      <c r="H3" s="9"/>
      <c r="J3" s="59" t="s">
        <v>2</v>
      </c>
      <c r="K3" s="64"/>
    </row>
    <row r="4" spans="2:19" ht="15.75" customHeight="1">
      <c r="B4" s="62"/>
      <c r="E4" s="66"/>
      <c r="F4" s="63"/>
      <c r="H4" s="9"/>
      <c r="I4" s="9"/>
      <c r="J4" s="67"/>
      <c r="K4" s="68"/>
      <c r="M4" s="65"/>
      <c r="N4" s="60"/>
      <c r="S4" s="65" t="s">
        <v>81</v>
      </c>
    </row>
    <row r="5" spans="1:20" ht="15.75" customHeight="1">
      <c r="A5" s="63" t="s">
        <v>3</v>
      </c>
      <c r="B5" s="69">
        <v>2001</v>
      </c>
      <c r="C5" s="69">
        <v>2002</v>
      </c>
      <c r="D5" s="69">
        <v>2003</v>
      </c>
      <c r="E5" s="69">
        <v>2004</v>
      </c>
      <c r="F5" s="69">
        <v>2005</v>
      </c>
      <c r="G5" s="69">
        <v>2006</v>
      </c>
      <c r="H5" s="69">
        <v>2007</v>
      </c>
      <c r="I5" s="69">
        <v>2008</v>
      </c>
      <c r="J5" s="70">
        <v>2009</v>
      </c>
      <c r="K5" s="70">
        <v>2010</v>
      </c>
      <c r="L5" s="70">
        <v>2011</v>
      </c>
      <c r="M5" s="70">
        <v>2012</v>
      </c>
      <c r="N5" s="70">
        <v>2013</v>
      </c>
      <c r="O5" s="70">
        <v>2014</v>
      </c>
      <c r="P5" s="70">
        <v>2015</v>
      </c>
      <c r="Q5" s="70">
        <v>2016</v>
      </c>
      <c r="R5" s="70">
        <v>2017</v>
      </c>
      <c r="S5" s="69" t="s">
        <v>16</v>
      </c>
      <c r="T5" s="107" t="s">
        <v>58</v>
      </c>
    </row>
    <row r="6" spans="1:20" ht="15.75" customHeight="1">
      <c r="A6" s="72" t="s">
        <v>4</v>
      </c>
      <c r="B6" s="135">
        <v>1.664</v>
      </c>
      <c r="C6" s="135">
        <v>1.788</v>
      </c>
      <c r="D6" s="135">
        <v>0.704</v>
      </c>
      <c r="E6" s="135">
        <v>1.066</v>
      </c>
      <c r="F6" s="135">
        <v>1.366</v>
      </c>
      <c r="G6" s="135">
        <v>0.674</v>
      </c>
      <c r="H6" s="135">
        <v>0.099</v>
      </c>
      <c r="I6" s="135">
        <v>1.39</v>
      </c>
      <c r="J6" s="136">
        <v>0.311</v>
      </c>
      <c r="K6" s="136">
        <v>0.276</v>
      </c>
      <c r="L6" s="136">
        <v>0.04</v>
      </c>
      <c r="M6" s="136">
        <v>0.248</v>
      </c>
      <c r="N6" s="136">
        <v>0.049136</v>
      </c>
      <c r="O6" s="136">
        <v>0.0960876</v>
      </c>
      <c r="P6" s="136">
        <v>0.088147</v>
      </c>
      <c r="Q6" s="136">
        <v>0.058145</v>
      </c>
      <c r="R6" s="136">
        <v>0.685</v>
      </c>
      <c r="S6" s="135">
        <f>+R6-Q6</f>
        <v>0.626855</v>
      </c>
      <c r="T6" s="137">
        <f>+S6/Q6</f>
        <v>10.780892596095967</v>
      </c>
    </row>
    <row r="7" spans="1:20" ht="15.75" customHeight="1">
      <c r="A7" s="74" t="s">
        <v>5</v>
      </c>
      <c r="B7" s="136">
        <v>1.21897</v>
      </c>
      <c r="C7" s="136">
        <v>1.26</v>
      </c>
      <c r="D7" s="136">
        <v>0.232</v>
      </c>
      <c r="E7" s="136">
        <v>1.387</v>
      </c>
      <c r="F7" s="136">
        <v>1.104</v>
      </c>
      <c r="G7" s="136">
        <v>1.107</v>
      </c>
      <c r="H7" s="136">
        <v>0.373</v>
      </c>
      <c r="I7" s="136">
        <v>0.812</v>
      </c>
      <c r="J7" s="136">
        <v>0.367</v>
      </c>
      <c r="K7" s="136">
        <v>0.083</v>
      </c>
      <c r="L7" s="136">
        <v>0.063</v>
      </c>
      <c r="M7" s="136">
        <v>0.146</v>
      </c>
      <c r="N7" s="136">
        <v>0.00959</v>
      </c>
      <c r="O7" s="138">
        <v>0.019625</v>
      </c>
      <c r="P7" s="138">
        <v>0.170244</v>
      </c>
      <c r="Q7" s="136">
        <v>0.044693</v>
      </c>
      <c r="R7" s="136">
        <v>0.463</v>
      </c>
      <c r="S7" s="136">
        <f>+R7-Q7</f>
        <v>0.41830700000000004</v>
      </c>
      <c r="T7" s="139">
        <f>+S7/Q7</f>
        <v>9.359564137560694</v>
      </c>
    </row>
    <row r="8" spans="1:20" ht="15.75" customHeight="1">
      <c r="A8" s="74" t="s">
        <v>6</v>
      </c>
      <c r="B8" s="136">
        <v>0.956</v>
      </c>
      <c r="C8" s="136">
        <v>1.061</v>
      </c>
      <c r="D8" s="136">
        <v>1.691</v>
      </c>
      <c r="E8" s="136">
        <v>0.419</v>
      </c>
      <c r="F8" s="136">
        <v>0.376</v>
      </c>
      <c r="G8" s="136">
        <v>1.2</v>
      </c>
      <c r="H8" s="136">
        <v>0.679</v>
      </c>
      <c r="I8" s="136">
        <v>0.924</v>
      </c>
      <c r="J8" s="136">
        <v>0.627</v>
      </c>
      <c r="K8" s="136">
        <v>0.175</v>
      </c>
      <c r="L8" s="136">
        <v>0.296</v>
      </c>
      <c r="M8" s="136">
        <v>0.009</v>
      </c>
      <c r="N8" s="136">
        <v>0.019314</v>
      </c>
      <c r="O8" s="138">
        <v>0.44641192</v>
      </c>
      <c r="P8" s="138"/>
      <c r="Q8" s="136">
        <v>0.02981</v>
      </c>
      <c r="R8" s="136"/>
      <c r="S8" s="136"/>
      <c r="T8" s="139"/>
    </row>
    <row r="9" spans="1:20" ht="15.75" customHeight="1">
      <c r="A9" s="74" t="s">
        <v>7</v>
      </c>
      <c r="B9" s="136">
        <v>0.23</v>
      </c>
      <c r="C9" s="136">
        <v>0.674</v>
      </c>
      <c r="D9" s="136">
        <v>0.204</v>
      </c>
      <c r="E9" s="136">
        <v>0.729</v>
      </c>
      <c r="F9" s="136">
        <v>0.165</v>
      </c>
      <c r="G9" s="136">
        <v>0.328</v>
      </c>
      <c r="H9" s="136">
        <v>0.969</v>
      </c>
      <c r="I9" s="136">
        <v>0.333</v>
      </c>
      <c r="J9" s="136">
        <v>0.201</v>
      </c>
      <c r="K9" s="136">
        <v>0.061</v>
      </c>
      <c r="L9" s="136">
        <v>0.237</v>
      </c>
      <c r="M9" s="136">
        <v>0.214</v>
      </c>
      <c r="N9" s="136">
        <v>0.086255</v>
      </c>
      <c r="O9" s="138">
        <v>0.3577292</v>
      </c>
      <c r="P9" s="138">
        <v>0.008418</v>
      </c>
      <c r="Q9" s="136">
        <v>0.00796</v>
      </c>
      <c r="R9" s="136"/>
      <c r="S9" s="136"/>
      <c r="T9" s="139"/>
    </row>
    <row r="10" spans="1:20" ht="15.75" customHeight="1">
      <c r="A10" s="74" t="s">
        <v>8</v>
      </c>
      <c r="B10" s="136">
        <v>0.206</v>
      </c>
      <c r="C10" s="136">
        <v>0.107</v>
      </c>
      <c r="D10" s="136">
        <v>0.482</v>
      </c>
      <c r="E10" s="136">
        <v>0.32</v>
      </c>
      <c r="F10" s="136">
        <v>0.325</v>
      </c>
      <c r="G10" s="136">
        <v>0.053</v>
      </c>
      <c r="H10" s="136">
        <v>0.501</v>
      </c>
      <c r="I10" s="136">
        <v>0.121</v>
      </c>
      <c r="J10" s="136">
        <v>0.043</v>
      </c>
      <c r="K10" s="140"/>
      <c r="L10" s="141">
        <v>0.099</v>
      </c>
      <c r="M10" s="141">
        <v>0.223</v>
      </c>
      <c r="N10" s="141">
        <v>0.12536</v>
      </c>
      <c r="O10" s="138">
        <v>0.2145284</v>
      </c>
      <c r="P10" s="138">
        <v>0.03543</v>
      </c>
      <c r="Q10" s="136">
        <v>0.020016</v>
      </c>
      <c r="R10" s="136"/>
      <c r="S10" s="136"/>
      <c r="T10" s="139"/>
    </row>
    <row r="11" spans="1:20" ht="15.75" customHeight="1">
      <c r="A11" s="74" t="s">
        <v>9</v>
      </c>
      <c r="B11" s="136">
        <v>0.429</v>
      </c>
      <c r="C11" s="136">
        <v>0.691</v>
      </c>
      <c r="D11" s="136">
        <v>0.78</v>
      </c>
      <c r="E11" s="136">
        <v>0.45</v>
      </c>
      <c r="F11" s="136">
        <v>0.281</v>
      </c>
      <c r="G11" s="136">
        <v>0.27</v>
      </c>
      <c r="H11" s="136">
        <v>1.045</v>
      </c>
      <c r="I11" s="136">
        <v>0.328</v>
      </c>
      <c r="J11" s="136">
        <v>0.118</v>
      </c>
      <c r="K11" s="140"/>
      <c r="L11" s="141">
        <v>0.088</v>
      </c>
      <c r="M11" s="141">
        <v>0.149907</v>
      </c>
      <c r="N11" s="141">
        <v>0.0445578</v>
      </c>
      <c r="O11" s="138">
        <v>0.42305</v>
      </c>
      <c r="P11" s="138">
        <v>0.00788</v>
      </c>
      <c r="Q11" s="136">
        <v>0.0862485</v>
      </c>
      <c r="R11" s="136"/>
      <c r="S11" s="136"/>
      <c r="T11" s="139"/>
    </row>
    <row r="12" spans="1:20" ht="15.75" customHeight="1">
      <c r="A12" s="74" t="s">
        <v>10</v>
      </c>
      <c r="B12" s="136">
        <v>1.072</v>
      </c>
      <c r="C12" s="136">
        <v>0.66</v>
      </c>
      <c r="D12" s="136">
        <v>1.651</v>
      </c>
      <c r="E12" s="136">
        <v>1.112</v>
      </c>
      <c r="F12" s="136">
        <v>0.818</v>
      </c>
      <c r="G12" s="136">
        <v>0.3</v>
      </c>
      <c r="H12" s="136">
        <v>0.967</v>
      </c>
      <c r="I12" s="136">
        <v>0.215</v>
      </c>
      <c r="J12" s="136">
        <v>0.013</v>
      </c>
      <c r="K12" s="136">
        <v>0.052</v>
      </c>
      <c r="L12" s="136">
        <v>0.021</v>
      </c>
      <c r="M12" s="141">
        <v>0.14069</v>
      </c>
      <c r="N12" s="141"/>
      <c r="O12" s="141">
        <v>0.160085</v>
      </c>
      <c r="P12" s="138">
        <v>0.01915</v>
      </c>
      <c r="Q12" s="136">
        <v>0.013</v>
      </c>
      <c r="R12" s="136"/>
      <c r="S12" s="136"/>
      <c r="T12" s="139"/>
    </row>
    <row r="13" spans="1:20" ht="15.75" customHeight="1">
      <c r="A13" s="74" t="s">
        <v>11</v>
      </c>
      <c r="B13" s="136">
        <v>1.516</v>
      </c>
      <c r="C13" s="136">
        <v>1.058</v>
      </c>
      <c r="D13" s="136">
        <v>1.68</v>
      </c>
      <c r="E13" s="136">
        <v>1.349</v>
      </c>
      <c r="F13" s="136">
        <v>1.542</v>
      </c>
      <c r="G13" s="136">
        <v>0.163</v>
      </c>
      <c r="H13" s="136">
        <v>1.036</v>
      </c>
      <c r="I13" s="136">
        <v>0.803</v>
      </c>
      <c r="J13" s="136">
        <v>0.105</v>
      </c>
      <c r="K13" s="136">
        <v>0.018</v>
      </c>
      <c r="L13" s="136">
        <v>0.033</v>
      </c>
      <c r="M13" s="141">
        <v>0.0255</v>
      </c>
      <c r="N13" s="141"/>
      <c r="O13" s="138">
        <v>0.133955</v>
      </c>
      <c r="P13" s="138">
        <v>0.062403</v>
      </c>
      <c r="Q13" s="138">
        <v>0.1111</v>
      </c>
      <c r="R13" s="138"/>
      <c r="S13" s="136"/>
      <c r="T13" s="139"/>
    </row>
    <row r="14" spans="1:20" ht="15.75" customHeight="1">
      <c r="A14" s="74" t="s">
        <v>12</v>
      </c>
      <c r="B14" s="136">
        <v>0.938</v>
      </c>
      <c r="C14" s="136">
        <v>1.359</v>
      </c>
      <c r="D14" s="136">
        <v>1.246</v>
      </c>
      <c r="E14" s="136">
        <v>1.905</v>
      </c>
      <c r="F14" s="136">
        <v>1.028</v>
      </c>
      <c r="G14" s="136">
        <v>0.351</v>
      </c>
      <c r="H14" s="136">
        <v>1.183</v>
      </c>
      <c r="I14" s="136">
        <v>1.512</v>
      </c>
      <c r="J14" s="136">
        <v>0.074</v>
      </c>
      <c r="K14" s="136">
        <v>0.028</v>
      </c>
      <c r="L14" s="136">
        <v>0.087</v>
      </c>
      <c r="M14" s="141">
        <v>0.127</v>
      </c>
      <c r="N14" s="141">
        <v>0.046151</v>
      </c>
      <c r="O14" s="138">
        <v>0.18375</v>
      </c>
      <c r="P14" s="138">
        <v>0.03422</v>
      </c>
      <c r="Q14" s="136">
        <v>0.04835</v>
      </c>
      <c r="R14" s="136"/>
      <c r="S14" s="136"/>
      <c r="T14" s="139"/>
    </row>
    <row r="15" spans="1:20" ht="15.75" customHeight="1">
      <c r="A15" s="74" t="s">
        <v>13</v>
      </c>
      <c r="B15" s="136">
        <v>1.566</v>
      </c>
      <c r="C15" s="136">
        <v>1.681</v>
      </c>
      <c r="D15" s="136">
        <v>1.217</v>
      </c>
      <c r="E15" s="136">
        <v>0.936</v>
      </c>
      <c r="F15" s="136">
        <v>0.559</v>
      </c>
      <c r="G15" s="136">
        <v>0.09</v>
      </c>
      <c r="H15" s="136">
        <v>1.183</v>
      </c>
      <c r="I15" s="136">
        <v>1.021</v>
      </c>
      <c r="J15" s="136">
        <v>0.366</v>
      </c>
      <c r="K15" s="136">
        <v>0.039</v>
      </c>
      <c r="L15" s="136">
        <v>0.068</v>
      </c>
      <c r="M15" s="141">
        <v>0.049661</v>
      </c>
      <c r="N15" s="141">
        <v>0.06305</v>
      </c>
      <c r="O15" s="141">
        <v>0.15063</v>
      </c>
      <c r="P15" s="138">
        <v>0.00967</v>
      </c>
      <c r="Q15" s="136">
        <v>0.029</v>
      </c>
      <c r="R15" s="136"/>
      <c r="S15" s="136"/>
      <c r="T15" s="139"/>
    </row>
    <row r="16" spans="1:20" ht="15.75" customHeight="1">
      <c r="A16" s="74" t="s">
        <v>14</v>
      </c>
      <c r="B16" s="136">
        <v>1.511</v>
      </c>
      <c r="C16" s="136">
        <v>1.554</v>
      </c>
      <c r="D16" s="136">
        <v>0.916</v>
      </c>
      <c r="E16" s="136">
        <v>1.638</v>
      </c>
      <c r="F16" s="136">
        <v>0.693</v>
      </c>
      <c r="G16" s="136">
        <v>0.115</v>
      </c>
      <c r="H16" s="136">
        <v>1.572</v>
      </c>
      <c r="I16" s="136">
        <v>0.382</v>
      </c>
      <c r="J16" s="136">
        <v>0.306</v>
      </c>
      <c r="K16" s="136">
        <v>0.104</v>
      </c>
      <c r="L16" s="136">
        <v>0.19</v>
      </c>
      <c r="M16" s="141">
        <v>0.110775</v>
      </c>
      <c r="N16" s="141">
        <v>0.028386</v>
      </c>
      <c r="O16" s="141">
        <v>0.288786</v>
      </c>
      <c r="P16" s="141">
        <v>0.067212</v>
      </c>
      <c r="Q16" s="136">
        <v>0.02</v>
      </c>
      <c r="R16" s="136"/>
      <c r="S16" s="136"/>
      <c r="T16" s="139"/>
    </row>
    <row r="17" spans="1:20" ht="15.75" customHeight="1">
      <c r="A17" s="75" t="s">
        <v>15</v>
      </c>
      <c r="B17" s="142">
        <v>1.618</v>
      </c>
      <c r="C17" s="142">
        <v>1.761</v>
      </c>
      <c r="D17" s="142">
        <v>1.379</v>
      </c>
      <c r="E17" s="142">
        <v>1.799</v>
      </c>
      <c r="F17" s="142">
        <v>0.75</v>
      </c>
      <c r="G17" s="142">
        <v>0.143</v>
      </c>
      <c r="H17" s="142">
        <v>0.948</v>
      </c>
      <c r="I17" s="142">
        <v>0.552</v>
      </c>
      <c r="J17" s="136">
        <v>0.622</v>
      </c>
      <c r="K17" s="136">
        <v>0.077</v>
      </c>
      <c r="L17" s="136">
        <v>0.232</v>
      </c>
      <c r="M17" s="143">
        <v>0.06273</v>
      </c>
      <c r="N17" s="143">
        <v>0.071127</v>
      </c>
      <c r="O17" s="143">
        <v>0.185725</v>
      </c>
      <c r="P17" s="141">
        <v>0.03579</v>
      </c>
      <c r="Q17" s="143">
        <v>0.071</v>
      </c>
      <c r="R17" s="143"/>
      <c r="S17" s="136"/>
      <c r="T17" s="139"/>
    </row>
    <row r="18" spans="1:20" ht="15.75" customHeight="1">
      <c r="A18" s="72" t="s">
        <v>100</v>
      </c>
      <c r="B18" s="145">
        <f aca="true" t="shared" si="0" ref="B18:Q18">SUM(B6:B7)</f>
        <v>2.8829700000000003</v>
      </c>
      <c r="C18" s="145">
        <f t="shared" si="0"/>
        <v>3.048</v>
      </c>
      <c r="D18" s="145">
        <f t="shared" si="0"/>
        <v>0.9359999999999999</v>
      </c>
      <c r="E18" s="145">
        <f t="shared" si="0"/>
        <v>2.4530000000000003</v>
      </c>
      <c r="F18" s="145">
        <f t="shared" si="0"/>
        <v>2.47</v>
      </c>
      <c r="G18" s="145">
        <f t="shared" si="0"/>
        <v>1.7810000000000001</v>
      </c>
      <c r="H18" s="145">
        <f t="shared" si="0"/>
        <v>0.472</v>
      </c>
      <c r="I18" s="145">
        <f t="shared" si="0"/>
        <v>2.202</v>
      </c>
      <c r="J18" s="145">
        <f t="shared" si="0"/>
        <v>0.6779999999999999</v>
      </c>
      <c r="K18" s="145">
        <f t="shared" si="0"/>
        <v>0.35900000000000004</v>
      </c>
      <c r="L18" s="145">
        <f t="shared" si="0"/>
        <v>0.10300000000000001</v>
      </c>
      <c r="M18" s="145">
        <f t="shared" si="0"/>
        <v>0.394</v>
      </c>
      <c r="N18" s="145">
        <f t="shared" si="0"/>
        <v>0.058726</v>
      </c>
      <c r="O18" s="145">
        <f t="shared" si="0"/>
        <v>0.1157126</v>
      </c>
      <c r="P18" s="145">
        <f t="shared" si="0"/>
        <v>0.25839100000000004</v>
      </c>
      <c r="Q18" s="145">
        <f t="shared" si="0"/>
        <v>0.102838</v>
      </c>
      <c r="R18" s="145">
        <f>SUM(R6:R7)</f>
        <v>1.1480000000000001</v>
      </c>
      <c r="S18" s="135">
        <f>+R18-Q18</f>
        <v>1.0451620000000001</v>
      </c>
      <c r="T18" s="137">
        <f>+S18/Q18</f>
        <v>10.163188704564462</v>
      </c>
    </row>
    <row r="19" spans="1:20" ht="15.75" customHeight="1">
      <c r="A19" s="74" t="s">
        <v>101</v>
      </c>
      <c r="B19" s="146">
        <f aca="true" t="shared" si="1" ref="B19:P19">+B20-B18</f>
        <v>10.042000000000002</v>
      </c>
      <c r="C19" s="146">
        <f t="shared" si="1"/>
        <v>10.606000000000002</v>
      </c>
      <c r="D19" s="146">
        <f t="shared" si="1"/>
        <v>11.246</v>
      </c>
      <c r="E19" s="146">
        <f t="shared" si="1"/>
        <v>10.657</v>
      </c>
      <c r="F19" s="146">
        <f t="shared" si="1"/>
        <v>6.537000000000001</v>
      </c>
      <c r="G19" s="146">
        <f t="shared" si="1"/>
        <v>3.0129999999999995</v>
      </c>
      <c r="H19" s="146">
        <f t="shared" si="1"/>
        <v>10.083</v>
      </c>
      <c r="I19" s="146">
        <f t="shared" si="1"/>
        <v>6.191000000000001</v>
      </c>
      <c r="J19" s="146">
        <f t="shared" si="1"/>
        <v>2.4749999999999996</v>
      </c>
      <c r="K19" s="146">
        <f t="shared" si="1"/>
        <v>0.554</v>
      </c>
      <c r="L19" s="146">
        <f t="shared" si="1"/>
        <v>1.351</v>
      </c>
      <c r="M19" s="146">
        <f t="shared" si="1"/>
        <v>1.112263</v>
      </c>
      <c r="N19" s="146">
        <f t="shared" si="1"/>
        <v>0.48420080000000004</v>
      </c>
      <c r="O19" s="146">
        <f t="shared" si="1"/>
        <v>2.5446505200000002</v>
      </c>
      <c r="P19" s="146">
        <f t="shared" si="1"/>
        <v>0.280173</v>
      </c>
      <c r="Q19" s="146">
        <f>+Q20-Q18</f>
        <v>0.43648450000000005</v>
      </c>
      <c r="R19" s="146">
        <f>+R20-R18</f>
        <v>0</v>
      </c>
      <c r="S19" s="136"/>
      <c r="T19" s="139"/>
    </row>
    <row r="20" spans="1:20" ht="15.75" customHeight="1">
      <c r="A20" s="75" t="s">
        <v>70</v>
      </c>
      <c r="B20" s="142">
        <f aca="true" t="shared" si="2" ref="B20:P20">SUM(B6:B17)</f>
        <v>12.924970000000002</v>
      </c>
      <c r="C20" s="142">
        <f t="shared" si="2"/>
        <v>13.654000000000002</v>
      </c>
      <c r="D20" s="142">
        <f t="shared" si="2"/>
        <v>12.182</v>
      </c>
      <c r="E20" s="142">
        <f t="shared" si="2"/>
        <v>13.11</v>
      </c>
      <c r="F20" s="142">
        <f t="shared" si="2"/>
        <v>9.007000000000001</v>
      </c>
      <c r="G20" s="142">
        <f t="shared" si="2"/>
        <v>4.794</v>
      </c>
      <c r="H20" s="142">
        <f t="shared" si="2"/>
        <v>10.555</v>
      </c>
      <c r="I20" s="142">
        <f t="shared" si="2"/>
        <v>8.393</v>
      </c>
      <c r="J20" s="142">
        <f t="shared" si="2"/>
        <v>3.1529999999999996</v>
      </c>
      <c r="K20" s="142">
        <f t="shared" si="2"/>
        <v>0.913</v>
      </c>
      <c r="L20" s="142">
        <f t="shared" si="2"/>
        <v>1.454</v>
      </c>
      <c r="M20" s="142">
        <f t="shared" si="2"/>
        <v>1.5062630000000001</v>
      </c>
      <c r="N20" s="142">
        <f t="shared" si="2"/>
        <v>0.5429268</v>
      </c>
      <c r="O20" s="142">
        <f t="shared" si="2"/>
        <v>2.6603631200000004</v>
      </c>
      <c r="P20" s="142">
        <f t="shared" si="2"/>
        <v>0.538564</v>
      </c>
      <c r="Q20" s="142">
        <f>SUM(Q6:Q17)</f>
        <v>0.5393225</v>
      </c>
      <c r="R20" s="142">
        <f>SUM(R6:R17)</f>
        <v>1.1480000000000001</v>
      </c>
      <c r="S20" s="142"/>
      <c r="T20" s="144"/>
    </row>
    <row r="21" ht="15.75" customHeight="1">
      <c r="A21" s="74"/>
    </row>
    <row r="22" ht="15.75" customHeight="1">
      <c r="A22" s="66"/>
    </row>
    <row r="23" spans="1:9" s="77" customFormat="1" ht="15.75" customHeight="1">
      <c r="A23" s="132" t="s">
        <v>63</v>
      </c>
      <c r="B23" s="116" t="s">
        <v>16</v>
      </c>
      <c r="C23" s="132" t="s">
        <v>63</v>
      </c>
      <c r="D23" s="116" t="s">
        <v>16</v>
      </c>
      <c r="E23" s="132" t="s">
        <v>63</v>
      </c>
      <c r="F23" s="116" t="s">
        <v>16</v>
      </c>
      <c r="G23" s="132" t="s">
        <v>63</v>
      </c>
      <c r="H23" s="116" t="s">
        <v>16</v>
      </c>
      <c r="I23" s="76"/>
    </row>
    <row r="24" spans="1:9" s="77" customFormat="1" ht="15.75" customHeight="1">
      <c r="A24" s="78">
        <v>1960</v>
      </c>
      <c r="B24" s="130"/>
      <c r="C24" s="78">
        <v>1970</v>
      </c>
      <c r="D24" s="129">
        <v>0</v>
      </c>
      <c r="E24" s="78">
        <v>1980</v>
      </c>
      <c r="F24" s="129">
        <v>30.9</v>
      </c>
      <c r="G24" s="78">
        <v>1990</v>
      </c>
      <c r="H24" s="131">
        <v>26.9</v>
      </c>
      <c r="I24" s="76"/>
    </row>
    <row r="25" spans="1:9" s="77" customFormat="1" ht="15.75" customHeight="1">
      <c r="A25" s="79">
        <v>1961</v>
      </c>
      <c r="B25" s="115">
        <v>2.6</v>
      </c>
      <c r="C25" s="79">
        <v>1971</v>
      </c>
      <c r="D25" s="57">
        <v>0</v>
      </c>
      <c r="E25" s="79">
        <v>1981</v>
      </c>
      <c r="F25" s="57">
        <v>29.2</v>
      </c>
      <c r="G25" s="79">
        <v>1991</v>
      </c>
      <c r="H25" s="91">
        <v>25.4</v>
      </c>
      <c r="I25" s="76"/>
    </row>
    <row r="26" spans="1:9" s="77" customFormat="1" ht="15.75" customHeight="1">
      <c r="A26" s="79">
        <v>1962</v>
      </c>
      <c r="B26" s="115">
        <v>3.9</v>
      </c>
      <c r="C26" s="79">
        <v>1972</v>
      </c>
      <c r="D26" s="57">
        <v>13.2</v>
      </c>
      <c r="E26" s="79">
        <v>1982</v>
      </c>
      <c r="F26" s="57">
        <v>34.4</v>
      </c>
      <c r="G26" s="79">
        <v>1992</v>
      </c>
      <c r="H26" s="91">
        <v>27.2</v>
      </c>
      <c r="I26" s="76"/>
    </row>
    <row r="27" spans="1:9" s="77" customFormat="1" ht="15.75" customHeight="1">
      <c r="A27" s="79">
        <v>1963</v>
      </c>
      <c r="B27" s="115">
        <v>0.026</v>
      </c>
      <c r="C27" s="79">
        <v>1973</v>
      </c>
      <c r="D27" s="57">
        <v>20.3</v>
      </c>
      <c r="E27" s="79">
        <v>1983</v>
      </c>
      <c r="F27" s="57">
        <v>29.9</v>
      </c>
      <c r="G27" s="79">
        <v>1993</v>
      </c>
      <c r="H27" s="91">
        <v>31.9</v>
      </c>
      <c r="I27" s="76"/>
    </row>
    <row r="28" spans="1:9" s="77" customFormat="1" ht="15.75" customHeight="1">
      <c r="A28" s="79">
        <v>1964</v>
      </c>
      <c r="B28" s="115">
        <v>0.323</v>
      </c>
      <c r="C28" s="79">
        <v>1974</v>
      </c>
      <c r="D28" s="57">
        <v>21.2</v>
      </c>
      <c r="E28" s="79">
        <v>1984</v>
      </c>
      <c r="F28" s="57">
        <v>23.1</v>
      </c>
      <c r="G28" s="79">
        <v>1994</v>
      </c>
      <c r="H28" s="91">
        <v>23.6</v>
      </c>
      <c r="I28" s="76"/>
    </row>
    <row r="29" spans="1:9" s="77" customFormat="1" ht="15.75" customHeight="1">
      <c r="A29" s="79">
        <v>1965</v>
      </c>
      <c r="B29" s="115">
        <v>2.9</v>
      </c>
      <c r="C29" s="79">
        <v>1975</v>
      </c>
      <c r="D29" s="57">
        <v>24.1</v>
      </c>
      <c r="E29" s="79">
        <v>1985</v>
      </c>
      <c r="F29" s="57">
        <v>30.3</v>
      </c>
      <c r="G29" s="79">
        <v>1995</v>
      </c>
      <c r="H29" s="91">
        <v>25.4</v>
      </c>
      <c r="I29" s="76"/>
    </row>
    <row r="30" spans="1:9" s="77" customFormat="1" ht="15.75" customHeight="1">
      <c r="A30" s="79">
        <v>1966</v>
      </c>
      <c r="B30" s="115">
        <v>2.3</v>
      </c>
      <c r="C30" s="79">
        <v>1976</v>
      </c>
      <c r="D30" s="57">
        <v>30.7</v>
      </c>
      <c r="E30" s="79">
        <v>1986</v>
      </c>
      <c r="F30" s="57">
        <v>27.7</v>
      </c>
      <c r="G30" s="79">
        <v>1996</v>
      </c>
      <c r="H30" s="91">
        <v>26.28</v>
      </c>
      <c r="I30" s="76"/>
    </row>
    <row r="31" spans="1:9" s="77" customFormat="1" ht="15.75" customHeight="1">
      <c r="A31" s="79">
        <v>1967</v>
      </c>
      <c r="B31" s="115">
        <v>0</v>
      </c>
      <c r="C31" s="79">
        <v>1977</v>
      </c>
      <c r="D31" s="57">
        <v>25.9</v>
      </c>
      <c r="E31" s="79">
        <v>1987</v>
      </c>
      <c r="F31" s="57">
        <v>21.6</v>
      </c>
      <c r="G31" s="79">
        <v>1997</v>
      </c>
      <c r="H31" s="91">
        <v>25.3</v>
      </c>
      <c r="I31" s="76"/>
    </row>
    <row r="32" spans="1:9" s="77" customFormat="1" ht="15.75" customHeight="1">
      <c r="A32" s="79">
        <v>1968</v>
      </c>
      <c r="B32" s="115">
        <v>0.005</v>
      </c>
      <c r="C32" s="79">
        <v>1978</v>
      </c>
      <c r="D32" s="57">
        <v>30.9</v>
      </c>
      <c r="E32" s="79">
        <v>1988</v>
      </c>
      <c r="F32" s="57">
        <v>26.2</v>
      </c>
      <c r="G32" s="79">
        <v>1998</v>
      </c>
      <c r="H32" s="91">
        <v>22.25</v>
      </c>
      <c r="I32" s="76"/>
    </row>
    <row r="33" spans="1:9" s="77" customFormat="1" ht="15.75" customHeight="1">
      <c r="A33" s="79">
        <v>1969</v>
      </c>
      <c r="B33" s="57">
        <v>0.002</v>
      </c>
      <c r="C33" s="79">
        <v>1979</v>
      </c>
      <c r="D33" s="57">
        <v>31.9</v>
      </c>
      <c r="E33" s="79">
        <v>1989</v>
      </c>
      <c r="F33" s="57">
        <v>23.4</v>
      </c>
      <c r="G33" s="79">
        <v>1999</v>
      </c>
      <c r="H33" s="91">
        <v>15.18</v>
      </c>
      <c r="I33" s="76"/>
    </row>
    <row r="34" spans="1:9" s="77" customFormat="1" ht="15.75" customHeight="1">
      <c r="A34" s="81"/>
      <c r="B34" s="82"/>
      <c r="C34" s="82"/>
      <c r="D34" s="82"/>
      <c r="E34" s="82"/>
      <c r="F34" s="82"/>
      <c r="G34" s="79">
        <v>2000</v>
      </c>
      <c r="H34" s="91">
        <v>18.102000000000004</v>
      </c>
      <c r="I34" s="76"/>
    </row>
    <row r="35" spans="1:9" s="77" customFormat="1" ht="15.75" customHeight="1">
      <c r="A35" s="76"/>
      <c r="B35" s="82"/>
      <c r="C35" s="82"/>
      <c r="D35" s="82"/>
      <c r="E35" s="82"/>
      <c r="F35" s="82"/>
      <c r="G35" s="79">
        <v>2001</v>
      </c>
      <c r="H35" s="91">
        <f>+B20</f>
        <v>12.924970000000002</v>
      </c>
      <c r="I35" s="76"/>
    </row>
    <row r="36" spans="1:9" s="77" customFormat="1" ht="15.75" customHeight="1">
      <c r="A36" s="76"/>
      <c r="B36" s="82"/>
      <c r="C36" s="82"/>
      <c r="D36" s="82"/>
      <c r="E36" s="82"/>
      <c r="F36" s="82"/>
      <c r="G36" s="79">
        <v>2002</v>
      </c>
      <c r="H36" s="91">
        <f>+C20</f>
        <v>13.654000000000002</v>
      </c>
      <c r="I36" s="76"/>
    </row>
    <row r="37" spans="1:9" s="77" customFormat="1" ht="15.75" customHeight="1">
      <c r="A37" s="76"/>
      <c r="B37" s="82"/>
      <c r="C37" s="82"/>
      <c r="D37" s="82"/>
      <c r="E37" s="82"/>
      <c r="F37" s="82"/>
      <c r="G37" s="79">
        <v>2003</v>
      </c>
      <c r="H37" s="91">
        <f>+D20</f>
        <v>12.182</v>
      </c>
      <c r="I37" s="76"/>
    </row>
    <row r="38" spans="1:11" s="77" customFormat="1" ht="15.75" customHeight="1">
      <c r="A38" s="76"/>
      <c r="B38" s="82"/>
      <c r="C38" s="82"/>
      <c r="D38" s="82"/>
      <c r="E38" s="82"/>
      <c r="F38" s="82"/>
      <c r="G38" s="79">
        <v>2004</v>
      </c>
      <c r="H38" s="91">
        <f>+E20</f>
        <v>13.11</v>
      </c>
      <c r="I38" s="82"/>
      <c r="J38" s="83"/>
      <c r="K38" s="83"/>
    </row>
    <row r="39" spans="1:11" s="77" customFormat="1" ht="15.75" customHeight="1">
      <c r="A39" s="76"/>
      <c r="B39" s="82"/>
      <c r="C39" s="82"/>
      <c r="D39" s="82"/>
      <c r="E39" s="82"/>
      <c r="F39" s="82"/>
      <c r="G39" s="79">
        <v>2005</v>
      </c>
      <c r="H39" s="91">
        <f>+F20</f>
        <v>9.007000000000001</v>
      </c>
      <c r="I39" s="82"/>
      <c r="J39" s="83"/>
      <c r="K39" s="83"/>
    </row>
    <row r="40" spans="1:11" s="77" customFormat="1" ht="15.75" customHeight="1">
      <c r="A40" s="76"/>
      <c r="B40" s="82"/>
      <c r="C40" s="82"/>
      <c r="D40" s="82"/>
      <c r="E40" s="82"/>
      <c r="F40" s="82"/>
      <c r="G40" s="79">
        <v>2006</v>
      </c>
      <c r="H40" s="91">
        <f>+G20</f>
        <v>4.794</v>
      </c>
      <c r="I40" s="82"/>
      <c r="J40" s="83"/>
      <c r="K40" s="83"/>
    </row>
    <row r="41" spans="1:11" s="77" customFormat="1" ht="15.75" customHeight="1">
      <c r="A41" s="76"/>
      <c r="B41" s="82"/>
      <c r="C41" s="82"/>
      <c r="D41" s="82"/>
      <c r="E41" s="82"/>
      <c r="F41" s="82"/>
      <c r="G41" s="79">
        <v>2007</v>
      </c>
      <c r="H41" s="91">
        <f>+H20</f>
        <v>10.555</v>
      </c>
      <c r="I41" s="76"/>
      <c r="J41" s="83"/>
      <c r="K41" s="83"/>
    </row>
    <row r="42" spans="1:11" s="77" customFormat="1" ht="15.75" customHeight="1">
      <c r="A42" s="76"/>
      <c r="B42" s="82"/>
      <c r="C42" s="82"/>
      <c r="D42" s="82"/>
      <c r="E42" s="82"/>
      <c r="F42" s="82"/>
      <c r="G42" s="79">
        <v>2008</v>
      </c>
      <c r="H42" s="91">
        <f>+I20</f>
        <v>8.393</v>
      </c>
      <c r="I42" s="76"/>
      <c r="J42" s="83"/>
      <c r="K42" s="83"/>
    </row>
    <row r="43" spans="1:11" s="77" customFormat="1" ht="15.75" customHeight="1">
      <c r="A43" s="76"/>
      <c r="B43" s="82"/>
      <c r="C43" s="82"/>
      <c r="D43" s="82"/>
      <c r="E43" s="82"/>
      <c r="F43" s="82"/>
      <c r="G43" s="79">
        <v>2009</v>
      </c>
      <c r="H43" s="91">
        <f>+J20</f>
        <v>3.1529999999999996</v>
      </c>
      <c r="J43" s="83"/>
      <c r="K43" s="83"/>
    </row>
    <row r="44" spans="2:9" ht="15.75" customHeight="1">
      <c r="B44" s="82"/>
      <c r="C44" s="82"/>
      <c r="D44" s="82"/>
      <c r="E44" s="82"/>
      <c r="F44" s="82"/>
      <c r="G44" s="84">
        <v>2010</v>
      </c>
      <c r="H44" s="91">
        <f>+K20</f>
        <v>0.913</v>
      </c>
      <c r="I44" s="76"/>
    </row>
    <row r="45" spans="2:9" ht="15.75" customHeight="1">
      <c r="B45" s="82"/>
      <c r="C45" s="82"/>
      <c r="D45" s="82"/>
      <c r="E45" s="82"/>
      <c r="F45" s="82"/>
      <c r="G45" s="84">
        <v>2011</v>
      </c>
      <c r="H45" s="91">
        <f>+L20</f>
        <v>1.454</v>
      </c>
      <c r="I45" s="76"/>
    </row>
    <row r="46" spans="2:9" ht="15.75" customHeight="1">
      <c r="B46" s="82"/>
      <c r="C46" s="82"/>
      <c r="D46" s="82"/>
      <c r="E46" s="82"/>
      <c r="F46" s="82"/>
      <c r="G46" s="84">
        <v>2012</v>
      </c>
      <c r="H46" s="91">
        <f>+M20</f>
        <v>1.5062630000000001</v>
      </c>
      <c r="I46" s="74"/>
    </row>
    <row r="47" spans="2:9" ht="15.75" customHeight="1">
      <c r="B47" s="82"/>
      <c r="C47" s="82"/>
      <c r="D47" s="82"/>
      <c r="E47" s="82"/>
      <c r="F47" s="82"/>
      <c r="G47" s="84">
        <v>2013</v>
      </c>
      <c r="H47" s="91">
        <f>+N20</f>
        <v>0.5429268</v>
      </c>
      <c r="I47" s="74"/>
    </row>
    <row r="48" spans="2:9" ht="15.75" customHeight="1">
      <c r="B48" s="82"/>
      <c r="C48" s="82"/>
      <c r="D48" s="82"/>
      <c r="E48" s="82"/>
      <c r="F48" s="82"/>
      <c r="G48" s="84">
        <v>2014</v>
      </c>
      <c r="H48" s="91">
        <f>+O20</f>
        <v>2.6603631200000004</v>
      </c>
      <c r="I48" s="74"/>
    </row>
    <row r="49" spans="2:9" ht="15.75" customHeight="1">
      <c r="B49" s="82"/>
      <c r="C49" s="82"/>
      <c r="D49" s="82"/>
      <c r="E49" s="82"/>
      <c r="F49" s="82"/>
      <c r="G49" s="84">
        <v>2015</v>
      </c>
      <c r="H49" s="73">
        <f>+P20</f>
        <v>0.538564</v>
      </c>
      <c r="I49" s="85"/>
    </row>
    <row r="50" spans="2:8" ht="15.75" customHeight="1">
      <c r="B50" s="82"/>
      <c r="C50" s="82"/>
      <c r="D50" s="82"/>
      <c r="E50" s="82"/>
      <c r="F50" s="82"/>
      <c r="G50" s="84">
        <v>2016</v>
      </c>
      <c r="H50" s="73">
        <f>+Q18</f>
        <v>0.102838</v>
      </c>
    </row>
    <row r="51" spans="1:9" ht="15.75" customHeight="1">
      <c r="A51" s="85" t="s">
        <v>67</v>
      </c>
      <c r="B51" s="82"/>
      <c r="C51" s="82"/>
      <c r="D51" s="82"/>
      <c r="E51" s="82"/>
      <c r="F51" s="82"/>
      <c r="G51" s="166">
        <v>2017</v>
      </c>
      <c r="H51" s="73">
        <f>+R18</f>
        <v>1.1480000000000001</v>
      </c>
      <c r="I51" s="153" t="str">
        <f>+A18</f>
        <v>Upto FEB</v>
      </c>
    </row>
    <row r="52" spans="1:6" ht="15.75" customHeight="1">
      <c r="A52" s="41" t="s">
        <v>17</v>
      </c>
      <c r="B52" s="82"/>
      <c r="C52" s="82"/>
      <c r="D52" s="82"/>
      <c r="E52" s="82"/>
      <c r="F52" s="82"/>
    </row>
    <row r="53" spans="1:7" ht="21">
      <c r="A53" s="56" t="s">
        <v>0</v>
      </c>
      <c r="F53" s="58"/>
      <c r="G53" s="58"/>
    </row>
    <row r="54" spans="1:7" ht="15.75" customHeight="1">
      <c r="A54" s="56"/>
      <c r="F54" s="58"/>
      <c r="G54" s="58"/>
    </row>
    <row r="55" spans="1:11" ht="15.75" customHeight="1">
      <c r="A55" s="86" t="s">
        <v>18</v>
      </c>
      <c r="F55" s="87"/>
      <c r="H55" s="88"/>
      <c r="J55" s="9" t="s">
        <v>2</v>
      </c>
      <c r="K55" s="9"/>
    </row>
    <row r="56" spans="5:18" ht="15.75" customHeight="1">
      <c r="E56" s="89"/>
      <c r="F56" s="87"/>
      <c r="H56" s="88"/>
      <c r="K56" s="9"/>
      <c r="P56" s="90"/>
      <c r="Q56" s="90" t="s">
        <v>95</v>
      </c>
      <c r="R56" s="90"/>
    </row>
    <row r="57" spans="1:20" ht="19.5" customHeight="1">
      <c r="A57" s="74" t="s">
        <v>3</v>
      </c>
      <c r="B57" s="69" t="s">
        <v>23</v>
      </c>
      <c r="C57" s="69" t="s">
        <v>24</v>
      </c>
      <c r="D57" s="69" t="s">
        <v>60</v>
      </c>
      <c r="E57" s="69" t="s">
        <v>62</v>
      </c>
      <c r="F57" s="69" t="s">
        <v>64</v>
      </c>
      <c r="G57" s="69" t="s">
        <v>65</v>
      </c>
      <c r="H57" s="69" t="s">
        <v>69</v>
      </c>
      <c r="I57" s="69" t="s">
        <v>72</v>
      </c>
      <c r="J57" s="69" t="s">
        <v>73</v>
      </c>
      <c r="K57" s="69" t="s">
        <v>74</v>
      </c>
      <c r="L57" s="69" t="s">
        <v>75</v>
      </c>
      <c r="M57" s="70" t="s">
        <v>76</v>
      </c>
      <c r="N57" s="70" t="s">
        <v>78</v>
      </c>
      <c r="O57" s="70" t="s">
        <v>80</v>
      </c>
      <c r="P57" s="70" t="s">
        <v>82</v>
      </c>
      <c r="Q57" s="70" t="s">
        <v>91</v>
      </c>
      <c r="R57" s="70"/>
      <c r="S57" s="70" t="s">
        <v>16</v>
      </c>
      <c r="T57" s="71" t="s">
        <v>58</v>
      </c>
    </row>
    <row r="58" spans="1:20" s="92" customFormat="1" ht="15.75" customHeight="1">
      <c r="A58" s="72" t="s">
        <v>10</v>
      </c>
      <c r="B58" s="135">
        <f aca="true" t="shared" si="3" ref="B58:M58">+B12</f>
        <v>1.072</v>
      </c>
      <c r="C58" s="135">
        <f t="shared" si="3"/>
        <v>0.66</v>
      </c>
      <c r="D58" s="135">
        <f t="shared" si="3"/>
        <v>1.651</v>
      </c>
      <c r="E58" s="135">
        <f t="shared" si="3"/>
        <v>1.112</v>
      </c>
      <c r="F58" s="135">
        <f t="shared" si="3"/>
        <v>0.818</v>
      </c>
      <c r="G58" s="135">
        <f t="shared" si="3"/>
        <v>0.3</v>
      </c>
      <c r="H58" s="135">
        <f t="shared" si="3"/>
        <v>0.967</v>
      </c>
      <c r="I58" s="135">
        <f t="shared" si="3"/>
        <v>0.215</v>
      </c>
      <c r="J58" s="135">
        <f t="shared" si="3"/>
        <v>0.013</v>
      </c>
      <c r="K58" s="135">
        <f t="shared" si="3"/>
        <v>0.052</v>
      </c>
      <c r="L58" s="135">
        <f t="shared" si="3"/>
        <v>0.021</v>
      </c>
      <c r="M58" s="136">
        <f t="shared" si="3"/>
        <v>0.14069</v>
      </c>
      <c r="N58" s="136"/>
      <c r="O58" s="136">
        <f aca="true" t="shared" si="4" ref="O58:Q63">+O12</f>
        <v>0.160085</v>
      </c>
      <c r="P58" s="136">
        <f t="shared" si="4"/>
        <v>0.01915</v>
      </c>
      <c r="Q58" s="136">
        <f>+Q12</f>
        <v>0.013</v>
      </c>
      <c r="R58" s="136"/>
      <c r="S58" s="136">
        <f>+Q58-P58</f>
        <v>-0.006150000000000001</v>
      </c>
      <c r="T58" s="148">
        <f>+S58/P58</f>
        <v>-0.3211488250652742</v>
      </c>
    </row>
    <row r="59" spans="1:20" s="92" customFormat="1" ht="15.75" customHeight="1">
      <c r="A59" s="74" t="s">
        <v>11</v>
      </c>
      <c r="B59" s="136">
        <f aca="true" t="shared" si="5" ref="B59:M59">+B13</f>
        <v>1.516</v>
      </c>
      <c r="C59" s="136">
        <f t="shared" si="5"/>
        <v>1.058</v>
      </c>
      <c r="D59" s="136">
        <f t="shared" si="5"/>
        <v>1.68</v>
      </c>
      <c r="E59" s="136">
        <f t="shared" si="5"/>
        <v>1.349</v>
      </c>
      <c r="F59" s="136">
        <f t="shared" si="5"/>
        <v>1.542</v>
      </c>
      <c r="G59" s="136">
        <f t="shared" si="5"/>
        <v>0.163</v>
      </c>
      <c r="H59" s="136">
        <f t="shared" si="5"/>
        <v>1.036</v>
      </c>
      <c r="I59" s="136">
        <f t="shared" si="5"/>
        <v>0.803</v>
      </c>
      <c r="J59" s="136">
        <f t="shared" si="5"/>
        <v>0.105</v>
      </c>
      <c r="K59" s="136">
        <f t="shared" si="5"/>
        <v>0.018</v>
      </c>
      <c r="L59" s="136">
        <f t="shared" si="5"/>
        <v>0.033</v>
      </c>
      <c r="M59" s="136">
        <f t="shared" si="5"/>
        <v>0.0255</v>
      </c>
      <c r="N59" s="136"/>
      <c r="O59" s="136">
        <f t="shared" si="4"/>
        <v>0.133955</v>
      </c>
      <c r="P59" s="136">
        <f t="shared" si="4"/>
        <v>0.062403</v>
      </c>
      <c r="Q59" s="136">
        <f t="shared" si="4"/>
        <v>0.1111</v>
      </c>
      <c r="R59" s="136"/>
      <c r="S59" s="136">
        <f aca="true" t="shared" si="6" ref="S59:S64">+Q59-P59</f>
        <v>0.048697000000000004</v>
      </c>
      <c r="T59" s="148">
        <f aca="true" t="shared" si="7" ref="T59:T64">+S59/P59</f>
        <v>0.7803631235677773</v>
      </c>
    </row>
    <row r="60" spans="1:20" s="92" customFormat="1" ht="15.75" customHeight="1">
      <c r="A60" s="74" t="s">
        <v>12</v>
      </c>
      <c r="B60" s="136">
        <f aca="true" t="shared" si="8" ref="B60:M60">+B14</f>
        <v>0.938</v>
      </c>
      <c r="C60" s="136">
        <f t="shared" si="8"/>
        <v>1.359</v>
      </c>
      <c r="D60" s="136">
        <f t="shared" si="8"/>
        <v>1.246</v>
      </c>
      <c r="E60" s="136">
        <f t="shared" si="8"/>
        <v>1.905</v>
      </c>
      <c r="F60" s="136">
        <f t="shared" si="8"/>
        <v>1.028</v>
      </c>
      <c r="G60" s="136">
        <f t="shared" si="8"/>
        <v>0.351</v>
      </c>
      <c r="H60" s="136">
        <f t="shared" si="8"/>
        <v>1.183</v>
      </c>
      <c r="I60" s="136">
        <f t="shared" si="8"/>
        <v>1.512</v>
      </c>
      <c r="J60" s="136">
        <f t="shared" si="8"/>
        <v>0.074</v>
      </c>
      <c r="K60" s="136">
        <f t="shared" si="8"/>
        <v>0.028</v>
      </c>
      <c r="L60" s="136">
        <f t="shared" si="8"/>
        <v>0.087</v>
      </c>
      <c r="M60" s="136">
        <f t="shared" si="8"/>
        <v>0.127</v>
      </c>
      <c r="N60" s="136">
        <f>+N14</f>
        <v>0.046151</v>
      </c>
      <c r="O60" s="136">
        <f t="shared" si="4"/>
        <v>0.18375</v>
      </c>
      <c r="P60" s="136">
        <f t="shared" si="4"/>
        <v>0.03422</v>
      </c>
      <c r="Q60" s="136">
        <f t="shared" si="4"/>
        <v>0.04835</v>
      </c>
      <c r="R60" s="136"/>
      <c r="S60" s="136">
        <f t="shared" si="6"/>
        <v>0.014129999999999997</v>
      </c>
      <c r="T60" s="148">
        <f t="shared" si="7"/>
        <v>0.41291642314435995</v>
      </c>
    </row>
    <row r="61" spans="1:20" s="92" customFormat="1" ht="15.75" customHeight="1">
      <c r="A61" s="74" t="s">
        <v>13</v>
      </c>
      <c r="B61" s="136">
        <f aca="true" t="shared" si="9" ref="B61:M61">+B15</f>
        <v>1.566</v>
      </c>
      <c r="C61" s="136">
        <f t="shared" si="9"/>
        <v>1.681</v>
      </c>
      <c r="D61" s="136">
        <f t="shared" si="9"/>
        <v>1.217</v>
      </c>
      <c r="E61" s="136">
        <f t="shared" si="9"/>
        <v>0.936</v>
      </c>
      <c r="F61" s="136">
        <f t="shared" si="9"/>
        <v>0.559</v>
      </c>
      <c r="G61" s="136">
        <f t="shared" si="9"/>
        <v>0.09</v>
      </c>
      <c r="H61" s="136">
        <f t="shared" si="9"/>
        <v>1.183</v>
      </c>
      <c r="I61" s="136">
        <f t="shared" si="9"/>
        <v>1.021</v>
      </c>
      <c r="J61" s="136">
        <f t="shared" si="9"/>
        <v>0.366</v>
      </c>
      <c r="K61" s="136">
        <f t="shared" si="9"/>
        <v>0.039</v>
      </c>
      <c r="L61" s="136">
        <f t="shared" si="9"/>
        <v>0.068</v>
      </c>
      <c r="M61" s="136">
        <f t="shared" si="9"/>
        <v>0.049661</v>
      </c>
      <c r="N61" s="136">
        <f>+N15</f>
        <v>0.06305</v>
      </c>
      <c r="O61" s="136">
        <f t="shared" si="4"/>
        <v>0.15063</v>
      </c>
      <c r="P61" s="136">
        <f t="shared" si="4"/>
        <v>0.00967</v>
      </c>
      <c r="Q61" s="136">
        <f t="shared" si="4"/>
        <v>0.029</v>
      </c>
      <c r="R61" s="136"/>
      <c r="S61" s="136">
        <f t="shared" si="6"/>
        <v>0.01933</v>
      </c>
      <c r="T61" s="148">
        <f t="shared" si="7"/>
        <v>1.998965873836608</v>
      </c>
    </row>
    <row r="62" spans="1:20" s="92" customFormat="1" ht="15.75" customHeight="1">
      <c r="A62" s="74" t="s">
        <v>14</v>
      </c>
      <c r="B62" s="136">
        <f aca="true" t="shared" si="10" ref="B62:M62">+B16</f>
        <v>1.511</v>
      </c>
      <c r="C62" s="136">
        <f t="shared" si="10"/>
        <v>1.554</v>
      </c>
      <c r="D62" s="136">
        <f t="shared" si="10"/>
        <v>0.916</v>
      </c>
      <c r="E62" s="136">
        <f t="shared" si="10"/>
        <v>1.638</v>
      </c>
      <c r="F62" s="136">
        <f t="shared" si="10"/>
        <v>0.693</v>
      </c>
      <c r="G62" s="136">
        <f t="shared" si="10"/>
        <v>0.115</v>
      </c>
      <c r="H62" s="136">
        <f t="shared" si="10"/>
        <v>1.572</v>
      </c>
      <c r="I62" s="136">
        <f t="shared" si="10"/>
        <v>0.382</v>
      </c>
      <c r="J62" s="136">
        <f t="shared" si="10"/>
        <v>0.306</v>
      </c>
      <c r="K62" s="136">
        <f t="shared" si="10"/>
        <v>0.104</v>
      </c>
      <c r="L62" s="136">
        <f t="shared" si="10"/>
        <v>0.19</v>
      </c>
      <c r="M62" s="136">
        <f t="shared" si="10"/>
        <v>0.110775</v>
      </c>
      <c r="N62" s="136">
        <f>+N16</f>
        <v>0.028386</v>
      </c>
      <c r="O62" s="136">
        <f t="shared" si="4"/>
        <v>0.288786</v>
      </c>
      <c r="P62" s="136">
        <f t="shared" si="4"/>
        <v>0.067212</v>
      </c>
      <c r="Q62" s="136">
        <f t="shared" si="4"/>
        <v>0.02</v>
      </c>
      <c r="R62" s="136"/>
      <c r="S62" s="136">
        <f t="shared" si="6"/>
        <v>-0.04721199999999999</v>
      </c>
      <c r="T62" s="148">
        <f t="shared" si="7"/>
        <v>-0.7024340891507468</v>
      </c>
    </row>
    <row r="63" spans="1:20" s="92" customFormat="1" ht="15.75" customHeight="1">
      <c r="A63" s="74" t="s">
        <v>15</v>
      </c>
      <c r="B63" s="136">
        <f aca="true" t="shared" si="11" ref="B63:M63">+B17</f>
        <v>1.618</v>
      </c>
      <c r="C63" s="136">
        <f t="shared" si="11"/>
        <v>1.761</v>
      </c>
      <c r="D63" s="136">
        <f t="shared" si="11"/>
        <v>1.379</v>
      </c>
      <c r="E63" s="136">
        <f t="shared" si="11"/>
        <v>1.799</v>
      </c>
      <c r="F63" s="136">
        <f t="shared" si="11"/>
        <v>0.75</v>
      </c>
      <c r="G63" s="136">
        <f t="shared" si="11"/>
        <v>0.143</v>
      </c>
      <c r="H63" s="136">
        <f t="shared" si="11"/>
        <v>0.948</v>
      </c>
      <c r="I63" s="136">
        <f t="shared" si="11"/>
        <v>0.552</v>
      </c>
      <c r="J63" s="136">
        <f t="shared" si="11"/>
        <v>0.622</v>
      </c>
      <c r="K63" s="136">
        <f t="shared" si="11"/>
        <v>0.077</v>
      </c>
      <c r="L63" s="136">
        <f t="shared" si="11"/>
        <v>0.232</v>
      </c>
      <c r="M63" s="136">
        <f t="shared" si="11"/>
        <v>0.06273</v>
      </c>
      <c r="N63" s="136">
        <f>+N17</f>
        <v>0.071127</v>
      </c>
      <c r="O63" s="136">
        <f t="shared" si="4"/>
        <v>0.185725</v>
      </c>
      <c r="P63" s="136">
        <f t="shared" si="4"/>
        <v>0.03579</v>
      </c>
      <c r="Q63" s="136">
        <f t="shared" si="4"/>
        <v>0.071</v>
      </c>
      <c r="R63" s="136"/>
      <c r="S63" s="136">
        <f t="shared" si="6"/>
        <v>0.03520999999999999</v>
      </c>
      <c r="T63" s="148">
        <f t="shared" si="7"/>
        <v>0.9837943559653531</v>
      </c>
    </row>
    <row r="64" spans="1:20" s="92" customFormat="1" ht="15.75" customHeight="1">
      <c r="A64" s="74" t="s">
        <v>4</v>
      </c>
      <c r="B64" s="136">
        <f aca="true" t="shared" si="12" ref="B64:B69">+C6</f>
        <v>1.788</v>
      </c>
      <c r="C64" s="136">
        <f aca="true" t="shared" si="13" ref="C64:C69">+D6</f>
        <v>0.704</v>
      </c>
      <c r="D64" s="136">
        <f aca="true" t="shared" si="14" ref="D64:D69">+E6</f>
        <v>1.066</v>
      </c>
      <c r="E64" s="136">
        <f aca="true" t="shared" si="15" ref="E64:E69">+F6</f>
        <v>1.366</v>
      </c>
      <c r="F64" s="136">
        <f aca="true" t="shared" si="16" ref="F64:F69">+G6</f>
        <v>0.674</v>
      </c>
      <c r="G64" s="136">
        <f aca="true" t="shared" si="17" ref="G64:G69">+H6</f>
        <v>0.099</v>
      </c>
      <c r="H64" s="136">
        <f aca="true" t="shared" si="18" ref="H64:M66">+I6</f>
        <v>1.39</v>
      </c>
      <c r="I64" s="136">
        <f t="shared" si="18"/>
        <v>0.311</v>
      </c>
      <c r="J64" s="136">
        <f t="shared" si="18"/>
        <v>0.276</v>
      </c>
      <c r="K64" s="136">
        <f t="shared" si="18"/>
        <v>0.04</v>
      </c>
      <c r="L64" s="136">
        <f t="shared" si="18"/>
        <v>0.248</v>
      </c>
      <c r="M64" s="136">
        <f t="shared" si="18"/>
        <v>0.049136</v>
      </c>
      <c r="N64" s="136">
        <f aca="true" t="shared" si="19" ref="N64:N69">+O6</f>
        <v>0.0960876</v>
      </c>
      <c r="O64" s="136">
        <f aca="true" t="shared" si="20" ref="O64:O69">+P6</f>
        <v>0.088147</v>
      </c>
      <c r="P64" s="136">
        <f aca="true" t="shared" si="21" ref="P64:P69">+Q6</f>
        <v>0.058145</v>
      </c>
      <c r="Q64" s="136">
        <f>+R6</f>
        <v>0.685</v>
      </c>
      <c r="R64" s="136"/>
      <c r="S64" s="136">
        <f t="shared" si="6"/>
        <v>0.626855</v>
      </c>
      <c r="T64" s="148">
        <f t="shared" si="7"/>
        <v>10.780892596095967</v>
      </c>
    </row>
    <row r="65" spans="1:20" s="92" customFormat="1" ht="15.75" customHeight="1">
      <c r="A65" s="74" t="s">
        <v>5</v>
      </c>
      <c r="B65" s="136">
        <f t="shared" si="12"/>
        <v>1.26</v>
      </c>
      <c r="C65" s="136">
        <f t="shared" si="13"/>
        <v>0.232</v>
      </c>
      <c r="D65" s="136">
        <f t="shared" si="14"/>
        <v>1.387</v>
      </c>
      <c r="E65" s="136">
        <f t="shared" si="15"/>
        <v>1.104</v>
      </c>
      <c r="F65" s="136">
        <f t="shared" si="16"/>
        <v>1.107</v>
      </c>
      <c r="G65" s="136">
        <f t="shared" si="17"/>
        <v>0.373</v>
      </c>
      <c r="H65" s="136">
        <f t="shared" si="18"/>
        <v>0.812</v>
      </c>
      <c r="I65" s="136">
        <f t="shared" si="18"/>
        <v>0.367</v>
      </c>
      <c r="J65" s="136">
        <f t="shared" si="18"/>
        <v>0.083</v>
      </c>
      <c r="K65" s="136">
        <f t="shared" si="18"/>
        <v>0.063</v>
      </c>
      <c r="L65" s="136">
        <f t="shared" si="18"/>
        <v>0.146</v>
      </c>
      <c r="M65" s="136">
        <f t="shared" si="18"/>
        <v>0.00959</v>
      </c>
      <c r="N65" s="136">
        <f t="shared" si="19"/>
        <v>0.019625</v>
      </c>
      <c r="O65" s="136">
        <f t="shared" si="20"/>
        <v>0.170244</v>
      </c>
      <c r="P65" s="136">
        <f t="shared" si="21"/>
        <v>0.044693</v>
      </c>
      <c r="Q65" s="136">
        <f>+R7</f>
        <v>0.463</v>
      </c>
      <c r="R65" s="136"/>
      <c r="S65" s="136">
        <f>+Q65-P65</f>
        <v>0.41830700000000004</v>
      </c>
      <c r="T65" s="148">
        <f>+S65/P65</f>
        <v>9.359564137560694</v>
      </c>
    </row>
    <row r="66" spans="1:20" s="92" customFormat="1" ht="15.75" customHeight="1">
      <c r="A66" s="74" t="s">
        <v>6</v>
      </c>
      <c r="B66" s="136">
        <f t="shared" si="12"/>
        <v>1.061</v>
      </c>
      <c r="C66" s="136">
        <f t="shared" si="13"/>
        <v>1.691</v>
      </c>
      <c r="D66" s="136">
        <f t="shared" si="14"/>
        <v>0.419</v>
      </c>
      <c r="E66" s="136">
        <f t="shared" si="15"/>
        <v>0.376</v>
      </c>
      <c r="F66" s="136">
        <f t="shared" si="16"/>
        <v>1.2</v>
      </c>
      <c r="G66" s="136">
        <f t="shared" si="17"/>
        <v>0.679</v>
      </c>
      <c r="H66" s="136">
        <f t="shared" si="18"/>
        <v>0.924</v>
      </c>
      <c r="I66" s="136">
        <f t="shared" si="18"/>
        <v>0.627</v>
      </c>
      <c r="J66" s="136">
        <f t="shared" si="18"/>
        <v>0.175</v>
      </c>
      <c r="K66" s="136">
        <f t="shared" si="18"/>
        <v>0.296</v>
      </c>
      <c r="L66" s="136">
        <f t="shared" si="18"/>
        <v>0.009</v>
      </c>
      <c r="M66" s="136">
        <f t="shared" si="18"/>
        <v>0.019314</v>
      </c>
      <c r="N66" s="136">
        <f t="shared" si="19"/>
        <v>0.44641192</v>
      </c>
      <c r="O66" s="136">
        <f t="shared" si="20"/>
        <v>0</v>
      </c>
      <c r="P66" s="136">
        <f t="shared" si="21"/>
        <v>0.02981</v>
      </c>
      <c r="Q66" s="136"/>
      <c r="R66" s="136"/>
      <c r="S66" s="136"/>
      <c r="T66" s="148"/>
    </row>
    <row r="67" spans="1:20" s="92" customFormat="1" ht="15.75" customHeight="1">
      <c r="A67" s="74" t="s">
        <v>7</v>
      </c>
      <c r="B67" s="136">
        <f t="shared" si="12"/>
        <v>0.674</v>
      </c>
      <c r="C67" s="136">
        <f t="shared" si="13"/>
        <v>0.204</v>
      </c>
      <c r="D67" s="136">
        <f t="shared" si="14"/>
        <v>0.729</v>
      </c>
      <c r="E67" s="136">
        <f t="shared" si="15"/>
        <v>0.165</v>
      </c>
      <c r="F67" s="136">
        <f t="shared" si="16"/>
        <v>0.328</v>
      </c>
      <c r="G67" s="136">
        <f t="shared" si="17"/>
        <v>0.969</v>
      </c>
      <c r="H67" s="136">
        <v>0.33</v>
      </c>
      <c r="I67" s="136">
        <f>+J9</f>
        <v>0.201</v>
      </c>
      <c r="J67" s="136">
        <f>+K9</f>
        <v>0.061</v>
      </c>
      <c r="K67" s="136">
        <f>+L9</f>
        <v>0.237</v>
      </c>
      <c r="L67" s="136">
        <f>+M9</f>
        <v>0.214</v>
      </c>
      <c r="M67" s="136">
        <f>+N9</f>
        <v>0.086255</v>
      </c>
      <c r="N67" s="136">
        <f t="shared" si="19"/>
        <v>0.3577292</v>
      </c>
      <c r="O67" s="136">
        <f t="shared" si="20"/>
        <v>0.008418</v>
      </c>
      <c r="P67" s="136">
        <f t="shared" si="21"/>
        <v>0.00796</v>
      </c>
      <c r="Q67" s="136"/>
      <c r="R67" s="136"/>
      <c r="S67" s="136"/>
      <c r="T67" s="148"/>
    </row>
    <row r="68" spans="1:20" s="92" customFormat="1" ht="15.75" customHeight="1">
      <c r="A68" s="74" t="s">
        <v>8</v>
      </c>
      <c r="B68" s="136">
        <f t="shared" si="12"/>
        <v>0.107</v>
      </c>
      <c r="C68" s="136">
        <f t="shared" si="13"/>
        <v>0.482</v>
      </c>
      <c r="D68" s="136">
        <f t="shared" si="14"/>
        <v>0.32</v>
      </c>
      <c r="E68" s="136">
        <f t="shared" si="15"/>
        <v>0.325</v>
      </c>
      <c r="F68" s="136">
        <f t="shared" si="16"/>
        <v>0.053</v>
      </c>
      <c r="G68" s="136">
        <f t="shared" si="17"/>
        <v>0.501</v>
      </c>
      <c r="H68" s="136">
        <v>0.12</v>
      </c>
      <c r="I68" s="136">
        <f>+J10</f>
        <v>0.043</v>
      </c>
      <c r="J68" s="140"/>
      <c r="K68" s="136">
        <f aca="true" t="shared" si="22" ref="K68:M69">+L10</f>
        <v>0.099</v>
      </c>
      <c r="L68" s="136">
        <f t="shared" si="22"/>
        <v>0.223</v>
      </c>
      <c r="M68" s="136">
        <f t="shared" si="22"/>
        <v>0.12536</v>
      </c>
      <c r="N68" s="136">
        <f t="shared" si="19"/>
        <v>0.2145284</v>
      </c>
      <c r="O68" s="136">
        <f t="shared" si="20"/>
        <v>0.03543</v>
      </c>
      <c r="P68" s="136">
        <f t="shared" si="21"/>
        <v>0.020016</v>
      </c>
      <c r="Q68" s="136"/>
      <c r="R68" s="136"/>
      <c r="S68" s="136"/>
      <c r="T68" s="148"/>
    </row>
    <row r="69" spans="1:20" s="92" customFormat="1" ht="18.75" customHeight="1">
      <c r="A69" s="75" t="s">
        <v>9</v>
      </c>
      <c r="B69" s="142">
        <f t="shared" si="12"/>
        <v>0.691</v>
      </c>
      <c r="C69" s="142">
        <f t="shared" si="13"/>
        <v>0.78</v>
      </c>
      <c r="D69" s="142">
        <f t="shared" si="14"/>
        <v>0.45</v>
      </c>
      <c r="E69" s="142">
        <f t="shared" si="15"/>
        <v>0.281</v>
      </c>
      <c r="F69" s="142">
        <f t="shared" si="16"/>
        <v>0.27</v>
      </c>
      <c r="G69" s="142">
        <f t="shared" si="17"/>
        <v>1.045</v>
      </c>
      <c r="H69" s="142">
        <v>0.328</v>
      </c>
      <c r="I69" s="142">
        <f>+J11</f>
        <v>0.118</v>
      </c>
      <c r="J69" s="149"/>
      <c r="K69" s="142">
        <f t="shared" si="22"/>
        <v>0.088</v>
      </c>
      <c r="L69" s="142">
        <f t="shared" si="22"/>
        <v>0.149907</v>
      </c>
      <c r="M69" s="142">
        <f t="shared" si="22"/>
        <v>0.0445578</v>
      </c>
      <c r="N69" s="142">
        <f t="shared" si="19"/>
        <v>0.42305</v>
      </c>
      <c r="O69" s="142">
        <f t="shared" si="20"/>
        <v>0.00788</v>
      </c>
      <c r="P69" s="142">
        <f t="shared" si="21"/>
        <v>0.0862485</v>
      </c>
      <c r="Q69" s="142"/>
      <c r="R69" s="142"/>
      <c r="S69" s="142"/>
      <c r="T69" s="150"/>
    </row>
    <row r="70" spans="1:20" s="92" customFormat="1" ht="17.25" customHeight="1">
      <c r="A70" s="74" t="str">
        <f>+A18</f>
        <v>Upto FEB</v>
      </c>
      <c r="B70" s="136">
        <f>SUM(B58:B65)</f>
        <v>11.269</v>
      </c>
      <c r="C70" s="136">
        <f aca="true" t="shared" si="23" ref="C70:Q70">SUM(C58:C65)</f>
        <v>9.009</v>
      </c>
      <c r="D70" s="136">
        <f t="shared" si="23"/>
        <v>10.542000000000002</v>
      </c>
      <c r="E70" s="136">
        <f t="shared" si="23"/>
        <v>11.209</v>
      </c>
      <c r="F70" s="136">
        <f t="shared" si="23"/>
        <v>7.171</v>
      </c>
      <c r="G70" s="136">
        <f t="shared" si="23"/>
        <v>1.634</v>
      </c>
      <c r="H70" s="136">
        <f t="shared" si="23"/>
        <v>9.091</v>
      </c>
      <c r="I70" s="136">
        <f t="shared" si="23"/>
        <v>5.163</v>
      </c>
      <c r="J70" s="136">
        <f t="shared" si="23"/>
        <v>1.8450000000000002</v>
      </c>
      <c r="K70" s="136">
        <f t="shared" si="23"/>
        <v>0.421</v>
      </c>
      <c r="L70" s="136">
        <f t="shared" si="23"/>
        <v>1.025</v>
      </c>
      <c r="M70" s="136">
        <f t="shared" si="23"/>
        <v>0.575082</v>
      </c>
      <c r="N70" s="136">
        <f t="shared" si="23"/>
        <v>0.3244266</v>
      </c>
      <c r="O70" s="136">
        <f t="shared" si="23"/>
        <v>1.361322</v>
      </c>
      <c r="P70" s="136">
        <f t="shared" si="23"/>
        <v>0.331283</v>
      </c>
      <c r="Q70" s="136">
        <f t="shared" si="23"/>
        <v>1.44045</v>
      </c>
      <c r="R70" s="136"/>
      <c r="S70" s="135">
        <f>+R70-Q70</f>
        <v>-1.44045</v>
      </c>
      <c r="T70" s="147" t="e">
        <f>+S70/R70</f>
        <v>#DIV/0!</v>
      </c>
    </row>
    <row r="71" spans="1:20" s="92" customFormat="1" ht="15.75" customHeight="1">
      <c r="A71" s="74" t="s">
        <v>102</v>
      </c>
      <c r="B71" s="136">
        <f aca="true" t="shared" si="24" ref="B71:N71">+B72-B70</f>
        <v>2.5329999999999995</v>
      </c>
      <c r="C71" s="136">
        <f t="shared" si="24"/>
        <v>3.157</v>
      </c>
      <c r="D71" s="136">
        <f t="shared" si="24"/>
        <v>1.9179999999999993</v>
      </c>
      <c r="E71" s="136">
        <f t="shared" si="24"/>
        <v>1.1469999999999985</v>
      </c>
      <c r="F71" s="136">
        <f t="shared" si="24"/>
        <v>1.851</v>
      </c>
      <c r="G71" s="136">
        <f t="shared" si="24"/>
        <v>3.1939999999999995</v>
      </c>
      <c r="H71" s="136">
        <f t="shared" si="24"/>
        <v>1.7019999999999982</v>
      </c>
      <c r="I71" s="136">
        <f t="shared" si="24"/>
        <v>0.9889999999999999</v>
      </c>
      <c r="J71" s="136">
        <f t="shared" si="24"/>
        <v>0.23599999999999977</v>
      </c>
      <c r="K71" s="136">
        <f t="shared" si="24"/>
        <v>0.72</v>
      </c>
      <c r="L71" s="136">
        <f t="shared" si="24"/>
        <v>0.595907</v>
      </c>
      <c r="M71" s="136">
        <f t="shared" si="24"/>
        <v>0.27548680000000003</v>
      </c>
      <c r="N71" s="136">
        <f t="shared" si="24"/>
        <v>1.4417195200000001</v>
      </c>
      <c r="O71" s="136">
        <f>+O72-O70</f>
        <v>0.05172800000000022</v>
      </c>
      <c r="P71" s="136">
        <f>+P72-P70</f>
        <v>0.1440345</v>
      </c>
      <c r="Q71" s="136"/>
      <c r="R71" s="151"/>
      <c r="S71" s="136"/>
      <c r="T71" s="148"/>
    </row>
    <row r="72" spans="1:20" ht="18" customHeight="1">
      <c r="A72" s="75" t="s">
        <v>71</v>
      </c>
      <c r="B72" s="142">
        <f aca="true" t="shared" si="25" ref="B72:G72">SUM(B58:B69)</f>
        <v>13.802</v>
      </c>
      <c r="C72" s="142">
        <f t="shared" si="25"/>
        <v>12.166</v>
      </c>
      <c r="D72" s="142">
        <f t="shared" si="25"/>
        <v>12.46</v>
      </c>
      <c r="E72" s="142">
        <f t="shared" si="25"/>
        <v>12.355999999999998</v>
      </c>
      <c r="F72" s="142">
        <f t="shared" si="25"/>
        <v>9.022</v>
      </c>
      <c r="G72" s="142">
        <f t="shared" si="25"/>
        <v>4.827999999999999</v>
      </c>
      <c r="H72" s="142">
        <f aca="true" t="shared" si="26" ref="H72:M72">SUM(H58:H69)</f>
        <v>10.792999999999997</v>
      </c>
      <c r="I72" s="142">
        <f t="shared" si="26"/>
        <v>6.152</v>
      </c>
      <c r="J72" s="142">
        <f t="shared" si="26"/>
        <v>2.081</v>
      </c>
      <c r="K72" s="142">
        <f t="shared" si="26"/>
        <v>1.141</v>
      </c>
      <c r="L72" s="142">
        <f t="shared" si="26"/>
        <v>1.6209069999999999</v>
      </c>
      <c r="M72" s="142">
        <f t="shared" si="26"/>
        <v>0.8505688</v>
      </c>
      <c r="N72" s="142">
        <f>SUM(N58:N69)</f>
        <v>1.7661461200000002</v>
      </c>
      <c r="O72" s="142">
        <f>SUM(O58:O69)</f>
        <v>1.4130500000000001</v>
      </c>
      <c r="P72" s="142">
        <f>SUM(P58:P69)</f>
        <v>0.4753175</v>
      </c>
      <c r="Q72" s="142"/>
      <c r="R72" s="152"/>
      <c r="S72" s="142"/>
      <c r="T72" s="150"/>
    </row>
    <row r="73" spans="1:20" ht="15.75" customHeight="1">
      <c r="A73" s="85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76"/>
      <c r="O73" s="76"/>
      <c r="P73" s="76"/>
      <c r="Q73" s="76"/>
      <c r="R73" s="76"/>
      <c r="S73" s="76"/>
      <c r="T73" s="76"/>
    </row>
    <row r="74" ht="15.75" customHeight="1">
      <c r="A74" s="94"/>
    </row>
    <row r="75" spans="1:4" ht="15.75" customHeight="1">
      <c r="A75" s="95"/>
      <c r="B75" s="80" t="s">
        <v>26</v>
      </c>
      <c r="C75" s="80" t="s">
        <v>27</v>
      </c>
      <c r="D75" s="80" t="s">
        <v>27</v>
      </c>
    </row>
    <row r="76" spans="1:4" ht="15.75" customHeight="1">
      <c r="A76" s="114" t="s">
        <v>25</v>
      </c>
      <c r="B76" s="115" t="s">
        <v>28</v>
      </c>
      <c r="C76" s="115" t="s">
        <v>29</v>
      </c>
      <c r="D76" s="116" t="s">
        <v>79</v>
      </c>
    </row>
    <row r="77" spans="1:4" ht="15.75" customHeight="1">
      <c r="A77" s="96" t="s">
        <v>30</v>
      </c>
      <c r="B77" s="117">
        <v>26.45</v>
      </c>
      <c r="C77" s="118">
        <v>47.611</v>
      </c>
      <c r="D77" s="119"/>
    </row>
    <row r="78" spans="1:9" ht="15.75" customHeight="1">
      <c r="A78" s="97" t="s">
        <v>31</v>
      </c>
      <c r="B78" s="120">
        <v>23.64</v>
      </c>
      <c r="C78" s="121">
        <v>33.264</v>
      </c>
      <c r="D78" s="119"/>
      <c r="I78" s="57" t="s">
        <v>36</v>
      </c>
    </row>
    <row r="79" spans="1:4" ht="15.75" customHeight="1">
      <c r="A79" s="97" t="s">
        <v>32</v>
      </c>
      <c r="B79" s="120">
        <v>33.09</v>
      </c>
      <c r="C79" s="121">
        <v>37.941</v>
      </c>
      <c r="D79" s="119"/>
    </row>
    <row r="80" spans="1:4" ht="15.75" customHeight="1">
      <c r="A80" s="97" t="s">
        <v>33</v>
      </c>
      <c r="B80" s="120">
        <v>27.42</v>
      </c>
      <c r="C80" s="121">
        <v>38.025</v>
      </c>
      <c r="D80" s="119"/>
    </row>
    <row r="81" spans="1:4" ht="15.75" customHeight="1">
      <c r="A81" s="97" t="s">
        <v>34</v>
      </c>
      <c r="B81" s="120">
        <v>26.72</v>
      </c>
      <c r="C81" s="121">
        <v>31.036</v>
      </c>
      <c r="D81" s="119"/>
    </row>
    <row r="82" spans="1:9" ht="15.75" customHeight="1">
      <c r="A82" s="97" t="s">
        <v>35</v>
      </c>
      <c r="B82" s="120">
        <v>21.43</v>
      </c>
      <c r="C82" s="121">
        <v>29.4</v>
      </c>
      <c r="D82" s="119"/>
      <c r="I82" s="73"/>
    </row>
    <row r="83" spans="1:4" ht="15.75" customHeight="1">
      <c r="A83" s="97" t="s">
        <v>61</v>
      </c>
      <c r="B83" s="120">
        <v>25.6</v>
      </c>
      <c r="C83" s="121">
        <v>29.8</v>
      </c>
      <c r="D83" s="119"/>
    </row>
    <row r="84" spans="1:4" ht="15.75" customHeight="1">
      <c r="A84" s="97" t="s">
        <v>19</v>
      </c>
      <c r="B84" s="120">
        <v>24.483999999999998</v>
      </c>
      <c r="C84" s="121">
        <v>46.189</v>
      </c>
      <c r="D84" s="119"/>
    </row>
    <row r="85" spans="1:4" ht="15.75" customHeight="1">
      <c r="A85" s="97" t="s">
        <v>20</v>
      </c>
      <c r="B85" s="120">
        <v>23.522</v>
      </c>
      <c r="C85" s="121">
        <v>34.593</v>
      </c>
      <c r="D85" s="119"/>
    </row>
    <row r="86" spans="1:4" ht="15.75" customHeight="1">
      <c r="A86" s="97" t="s">
        <v>21</v>
      </c>
      <c r="B86" s="120">
        <v>12.617</v>
      </c>
      <c r="C86" s="121">
        <v>14.852</v>
      </c>
      <c r="D86" s="119"/>
    </row>
    <row r="87" spans="1:4" ht="15.75" customHeight="1">
      <c r="A87" s="97" t="s">
        <v>22</v>
      </c>
      <c r="B87" s="167">
        <f>+B72</f>
        <v>13.802</v>
      </c>
      <c r="C87" s="168">
        <v>20.768</v>
      </c>
      <c r="D87" s="122"/>
    </row>
    <row r="88" spans="1:4" ht="15.75" customHeight="1">
      <c r="A88" s="97" t="s">
        <v>23</v>
      </c>
      <c r="B88" s="120">
        <f>+B72</f>
        <v>13.802</v>
      </c>
      <c r="C88" s="121">
        <v>16.468</v>
      </c>
      <c r="D88" s="122"/>
    </row>
    <row r="89" spans="1:4" ht="15.75" customHeight="1">
      <c r="A89" s="97" t="s">
        <v>24</v>
      </c>
      <c r="B89" s="120">
        <f>+C72</f>
        <v>12.166</v>
      </c>
      <c r="C89" s="121">
        <v>15.062</v>
      </c>
      <c r="D89" s="122"/>
    </row>
    <row r="90" spans="1:4" ht="15.75" customHeight="1">
      <c r="A90" s="97" t="s">
        <v>60</v>
      </c>
      <c r="B90" s="120">
        <f>+D72</f>
        <v>12.46</v>
      </c>
      <c r="C90" s="121">
        <v>15.439</v>
      </c>
      <c r="D90" s="123"/>
    </row>
    <row r="91" spans="1:4" ht="15.75" customHeight="1">
      <c r="A91" s="97" t="s">
        <v>62</v>
      </c>
      <c r="B91" s="120">
        <f>+E72</f>
        <v>12.355999999999998</v>
      </c>
      <c r="C91" s="121">
        <v>15.57</v>
      </c>
      <c r="D91" s="123"/>
    </row>
    <row r="92" spans="1:3" ht="15.75" customHeight="1">
      <c r="A92" s="97" t="s">
        <v>64</v>
      </c>
      <c r="B92" s="120">
        <f>+F72</f>
        <v>9.022</v>
      </c>
      <c r="C92" s="121">
        <v>11.65</v>
      </c>
    </row>
    <row r="93" spans="1:4" ht="15.75" customHeight="1">
      <c r="A93" s="97" t="s">
        <v>65</v>
      </c>
      <c r="B93" s="120">
        <f>+G72</f>
        <v>4.827999999999999</v>
      </c>
      <c r="C93" s="121">
        <v>6.22</v>
      </c>
      <c r="D93" s="124" t="s">
        <v>36</v>
      </c>
    </row>
    <row r="94" spans="1:21" ht="15.75" customHeight="1">
      <c r="A94" s="97" t="s">
        <v>69</v>
      </c>
      <c r="B94" s="120">
        <f>+H72</f>
        <v>10.792999999999997</v>
      </c>
      <c r="C94" s="121">
        <v>14.51</v>
      </c>
      <c r="U94" s="73"/>
    </row>
    <row r="95" spans="1:21" ht="15.75" customHeight="1">
      <c r="A95" s="97" t="s">
        <v>72</v>
      </c>
      <c r="B95" s="120">
        <f>+I72</f>
        <v>6.152</v>
      </c>
      <c r="C95" s="121">
        <v>11.71</v>
      </c>
      <c r="K95" s="98"/>
      <c r="M95" s="73"/>
      <c r="U95" s="73"/>
    </row>
    <row r="96" spans="1:21" ht="15.75" customHeight="1">
      <c r="A96" s="97" t="s">
        <v>73</v>
      </c>
      <c r="B96" s="120">
        <f>+J72</f>
        <v>2.081</v>
      </c>
      <c r="C96" s="121">
        <v>4.79</v>
      </c>
      <c r="D96" s="125"/>
      <c r="K96" s="98"/>
      <c r="M96" s="73"/>
      <c r="U96" s="73"/>
    </row>
    <row r="97" spans="1:21" ht="15.75" customHeight="1">
      <c r="A97" s="97" t="s">
        <v>74</v>
      </c>
      <c r="B97" s="120">
        <f>+K72</f>
        <v>1.141</v>
      </c>
      <c r="C97" s="121">
        <v>2.57</v>
      </c>
      <c r="H97" s="85"/>
      <c r="I97" s="85"/>
      <c r="J97" s="85"/>
      <c r="K97" s="98"/>
      <c r="M97" s="73"/>
      <c r="U97" s="73"/>
    </row>
    <row r="98" spans="1:13" ht="15.75" customHeight="1">
      <c r="A98" s="97" t="s">
        <v>75</v>
      </c>
      <c r="B98" s="120">
        <f>+L72</f>
        <v>1.6209069999999999</v>
      </c>
      <c r="C98" s="121">
        <v>2.897</v>
      </c>
      <c r="D98" s="126"/>
      <c r="H98" s="85"/>
      <c r="I98" s="85"/>
      <c r="J98" s="85"/>
      <c r="K98" s="98"/>
      <c r="M98" s="73"/>
    </row>
    <row r="99" spans="1:12" ht="15.75">
      <c r="A99" s="97" t="s">
        <v>76</v>
      </c>
      <c r="B99" s="120">
        <f>+M72</f>
        <v>0.8505688</v>
      </c>
      <c r="C99" s="121">
        <v>2.17245</v>
      </c>
      <c r="D99" s="126"/>
      <c r="F99" s="104"/>
      <c r="H99" s="85"/>
      <c r="I99" s="85"/>
      <c r="J99" s="100"/>
      <c r="K99" s="101"/>
      <c r="L99" s="100"/>
    </row>
    <row r="100" spans="1:22" ht="15.75">
      <c r="A100" s="97" t="s">
        <v>78</v>
      </c>
      <c r="B100" s="120">
        <f>+N72</f>
        <v>1.7661461200000002</v>
      </c>
      <c r="C100" s="121">
        <f>+D100/78.5</f>
        <v>2.8388535031847133</v>
      </c>
      <c r="D100" s="91">
        <v>222.85</v>
      </c>
      <c r="E100" s="108"/>
      <c r="H100" s="85"/>
      <c r="I100" s="85"/>
      <c r="J100" s="85"/>
      <c r="K100" s="101"/>
      <c r="V100" s="106"/>
    </row>
    <row r="101" spans="1:22" ht="15.75">
      <c r="A101" s="97" t="s">
        <v>80</v>
      </c>
      <c r="B101" s="120">
        <f>+O72</f>
        <v>1.4130500000000001</v>
      </c>
      <c r="C101" s="121">
        <f>+D101/77.5</f>
        <v>2.1606451612903226</v>
      </c>
      <c r="D101" s="91">
        <v>167.45</v>
      </c>
      <c r="E101" s="113"/>
      <c r="H101" s="85"/>
      <c r="I101" s="85"/>
      <c r="J101" s="85"/>
      <c r="K101" s="101"/>
      <c r="V101" s="106"/>
    </row>
    <row r="102" spans="1:22" ht="15.75">
      <c r="A102" s="99" t="s">
        <v>82</v>
      </c>
      <c r="B102" s="127">
        <f>+P72</f>
        <v>0.4753175</v>
      </c>
      <c r="C102" s="128">
        <f>+D102/77.5</f>
        <v>1.6300645161290321</v>
      </c>
      <c r="D102" s="93">
        <v>126.33</v>
      </c>
      <c r="E102" s="162"/>
      <c r="H102" s="85"/>
      <c r="I102" s="85"/>
      <c r="J102" s="85"/>
      <c r="K102" s="101"/>
      <c r="V102" s="106"/>
    </row>
    <row r="103" spans="1:22" ht="15.75">
      <c r="A103" s="154" t="s">
        <v>91</v>
      </c>
      <c r="B103" s="155">
        <f>+Q70</f>
        <v>1.44045</v>
      </c>
      <c r="C103" s="156">
        <f>+D103/77.5</f>
        <v>2.871483870967742</v>
      </c>
      <c r="D103" s="134">
        <v>222.54</v>
      </c>
      <c r="E103" s="113" t="str">
        <f>+A70</f>
        <v>Upto FEB</v>
      </c>
      <c r="H103" s="85"/>
      <c r="I103" s="85"/>
      <c r="J103" s="85"/>
      <c r="K103" s="101"/>
      <c r="V103" s="106"/>
    </row>
    <row r="104" spans="1:22" ht="15.75">
      <c r="A104" s="97"/>
      <c r="B104" s="120"/>
      <c r="C104" s="121"/>
      <c r="D104" s="91"/>
      <c r="E104" s="113"/>
      <c r="H104" s="85"/>
      <c r="I104" s="85"/>
      <c r="J104" s="85"/>
      <c r="K104" s="101"/>
      <c r="V104" s="106"/>
    </row>
    <row r="105" spans="1:9" ht="15.75">
      <c r="A105" s="103" t="s">
        <v>67</v>
      </c>
      <c r="I105" s="102"/>
    </row>
    <row r="106" spans="1:3" ht="15.75">
      <c r="A106" s="41" t="s">
        <v>17</v>
      </c>
      <c r="C106" s="91"/>
    </row>
    <row r="107" ht="15.75">
      <c r="C107" s="77"/>
    </row>
    <row r="111" ht="15.75">
      <c r="B111" s="105"/>
    </row>
    <row r="112" ht="15.75">
      <c r="C112" s="91"/>
    </row>
    <row r="118" ht="15.75">
      <c r="L118" s="102"/>
    </row>
  </sheetData>
  <sheetProtection/>
  <printOptions/>
  <pageMargins left="1.2" right="1.2" top="1.5" bottom="1" header="0.3" footer="0.3"/>
  <pageSetup horizontalDpi="600" verticalDpi="600" orientation="portrait" scale="4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75" zoomScaleSheetLayoutView="100" zoomScalePageLayoutView="0" workbookViewId="0" topLeftCell="A1">
      <selection activeCell="A1" sqref="A1"/>
      <selection activeCell="A1" sqref="A1"/>
    </sheetView>
  </sheetViews>
  <sheetFormatPr defaultColWidth="8.88671875" defaultRowHeight="15"/>
  <cols>
    <col min="1" max="1" width="10.77734375" style="7" customWidth="1"/>
    <col min="2" max="2" width="6.21484375" style="7" customWidth="1"/>
    <col min="3" max="3" width="6.4453125" style="7" customWidth="1"/>
    <col min="4" max="7" width="5.77734375" style="7" customWidth="1"/>
    <col min="8" max="8" width="5.10546875" style="7" customWidth="1"/>
    <col min="9" max="9" width="5.5546875" style="7" customWidth="1"/>
    <col min="10" max="11" width="5.4453125" style="7" customWidth="1"/>
    <col min="12" max="13" width="5.5546875" style="7" customWidth="1"/>
    <col min="14" max="14" width="5.99609375" style="7" customWidth="1"/>
    <col min="15" max="15" width="5.10546875" style="7" customWidth="1"/>
    <col min="16" max="16384" width="8.88671875" style="7" customWidth="1"/>
  </cols>
  <sheetData>
    <row r="1" spans="1:15" ht="26.25">
      <c r="A1" s="1" t="s">
        <v>0</v>
      </c>
      <c r="B1" s="2"/>
      <c r="C1" s="2"/>
      <c r="D1" s="3"/>
      <c r="E1" s="3" t="s">
        <v>36</v>
      </c>
      <c r="H1" s="3"/>
      <c r="I1" s="3"/>
      <c r="J1" s="3"/>
      <c r="K1" s="3"/>
      <c r="L1" s="3"/>
      <c r="M1" s="13"/>
      <c r="N1" s="3"/>
      <c r="O1" s="5"/>
    </row>
    <row r="2" spans="1:15" ht="17.25" customHeight="1">
      <c r="A2" s="1"/>
      <c r="B2" s="2"/>
      <c r="C2" s="2"/>
      <c r="D2" s="3"/>
      <c r="E2" s="3"/>
      <c r="H2" s="3"/>
      <c r="I2" s="3"/>
      <c r="J2" s="3"/>
      <c r="K2" s="3"/>
      <c r="L2" s="3"/>
      <c r="M2" s="3"/>
      <c r="N2" s="3"/>
      <c r="O2" s="5"/>
    </row>
    <row r="3" spans="1:15" ht="15.75" customHeight="1">
      <c r="A3" s="7" t="s">
        <v>96</v>
      </c>
      <c r="B3" s="2"/>
      <c r="C3" s="2"/>
      <c r="D3" s="3"/>
      <c r="E3" s="3"/>
      <c r="H3" s="3"/>
      <c r="I3" s="3"/>
      <c r="J3" s="3"/>
      <c r="K3" s="3"/>
      <c r="L3" s="9" t="s">
        <v>38</v>
      </c>
      <c r="M3" s="3"/>
      <c r="N3" s="3"/>
      <c r="O3" s="5"/>
    </row>
    <row r="4" spans="1:15" ht="15.75" customHeight="1">
      <c r="A4" s="10" t="s">
        <v>37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8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2" t="s">
        <v>58</v>
      </c>
    </row>
    <row r="5" spans="1:15" ht="15.75" customHeight="1">
      <c r="A5" s="7" t="s">
        <v>51</v>
      </c>
      <c r="B5" s="4">
        <v>660</v>
      </c>
      <c r="C5" s="13">
        <v>436</v>
      </c>
      <c r="D5" s="13"/>
      <c r="E5" s="13"/>
      <c r="F5" s="13"/>
      <c r="G5" s="13"/>
      <c r="H5" s="112"/>
      <c r="I5" s="112"/>
      <c r="J5" s="112"/>
      <c r="K5" s="13"/>
      <c r="L5" s="13"/>
      <c r="M5" s="13"/>
      <c r="N5" s="13">
        <f>SUM(B5:M5)</f>
        <v>1096</v>
      </c>
      <c r="O5" s="33">
        <f>+N5/$N$13</f>
        <v>0.9543463685205018</v>
      </c>
    </row>
    <row r="6" spans="1:15" ht="15.75" customHeight="1">
      <c r="A6" s="7" t="s">
        <v>52</v>
      </c>
      <c r="B6" s="13"/>
      <c r="C6" s="13">
        <v>27</v>
      </c>
      <c r="D6" s="13"/>
      <c r="E6" s="111"/>
      <c r="F6" s="13"/>
      <c r="G6" s="13"/>
      <c r="H6" s="13"/>
      <c r="I6" s="13"/>
      <c r="K6" s="13"/>
      <c r="L6" s="13"/>
      <c r="M6" s="13"/>
      <c r="N6" s="13">
        <f>SUM(B6:M6)</f>
        <v>27</v>
      </c>
      <c r="O6" s="33">
        <f>+N6/$N$13</f>
        <v>0.023510357618662</v>
      </c>
    </row>
    <row r="7" spans="1:15" ht="15.75" customHeight="1">
      <c r="A7" s="7" t="s">
        <v>84</v>
      </c>
      <c r="B7" s="4">
        <v>19</v>
      </c>
      <c r="C7" s="13"/>
      <c r="D7" s="13"/>
      <c r="E7" s="13"/>
      <c r="F7" s="13"/>
      <c r="G7" s="13"/>
      <c r="H7" s="112"/>
      <c r="I7" s="112"/>
      <c r="J7" s="112"/>
      <c r="K7" s="13"/>
      <c r="L7" s="13"/>
      <c r="M7" s="13"/>
      <c r="N7" s="13">
        <f>SUM(B7:M7)</f>
        <v>19</v>
      </c>
      <c r="O7" s="33">
        <f>+N7/$N$13</f>
        <v>0.016544325731651037</v>
      </c>
    </row>
    <row r="8" spans="1:15" ht="15.75" customHeight="1">
      <c r="A8" s="7" t="s">
        <v>86</v>
      </c>
      <c r="B8" s="13">
        <v>6</v>
      </c>
      <c r="C8" s="13"/>
      <c r="D8" s="13"/>
      <c r="E8" s="111"/>
      <c r="F8" s="13"/>
      <c r="G8" s="13"/>
      <c r="H8" s="112"/>
      <c r="I8" s="112"/>
      <c r="J8" s="112"/>
      <c r="K8" s="13"/>
      <c r="L8" s="13"/>
      <c r="M8" s="13"/>
      <c r="N8" s="13">
        <f>SUM(B8:M8)</f>
        <v>6</v>
      </c>
      <c r="O8" s="33">
        <f>+N8/$N$13</f>
        <v>0.005224523915258222</v>
      </c>
    </row>
    <row r="9" spans="1:15" ht="15.75" customHeight="1">
      <c r="A9" s="7" t="s">
        <v>88</v>
      </c>
      <c r="B9" s="13"/>
      <c r="C9" s="169">
        <v>0.43</v>
      </c>
      <c r="D9" s="169"/>
      <c r="E9" s="13"/>
      <c r="F9" s="13"/>
      <c r="G9" s="13"/>
      <c r="H9" s="13"/>
      <c r="I9" s="13"/>
      <c r="J9" s="13"/>
      <c r="K9" s="13"/>
      <c r="L9" s="13"/>
      <c r="M9" s="13"/>
      <c r="N9" s="13">
        <f>SUM(B9:M9)</f>
        <v>0.43</v>
      </c>
      <c r="O9" s="33">
        <f>+N9/$N$13</f>
        <v>0.00037442421392683923</v>
      </c>
    </row>
    <row r="10" spans="2:15" ht="15.75" customHeight="1">
      <c r="B10" s="4"/>
      <c r="C10" s="13"/>
      <c r="D10" s="13"/>
      <c r="E10" s="13"/>
      <c r="F10" s="160"/>
      <c r="G10" s="13"/>
      <c r="H10" s="13"/>
      <c r="I10" s="13"/>
      <c r="J10" s="13"/>
      <c r="K10" s="13"/>
      <c r="L10" s="13"/>
      <c r="M10" s="13"/>
      <c r="N10" s="13"/>
      <c r="O10" s="33"/>
    </row>
    <row r="11" spans="2:15" ht="15.75" customHeight="1">
      <c r="B11" s="13"/>
      <c r="C11" s="13"/>
      <c r="D11" s="13"/>
      <c r="E11" s="111"/>
      <c r="F11" s="13"/>
      <c r="G11" s="13"/>
      <c r="H11" s="13"/>
      <c r="I11" s="13"/>
      <c r="J11" s="13"/>
      <c r="K11" s="13"/>
      <c r="L11" s="13"/>
      <c r="M11" s="13"/>
      <c r="N11" s="13"/>
      <c r="O11" s="33"/>
    </row>
    <row r="12" spans="1:15" ht="15.75" customHeight="1">
      <c r="A12" s="3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47"/>
    </row>
    <row r="13" spans="1:15" ht="15.75" customHeight="1">
      <c r="A13" s="7" t="s">
        <v>50</v>
      </c>
      <c r="B13" s="4">
        <f aca="true" t="shared" si="0" ref="B13:O13">SUM(B5:B12)</f>
        <v>685</v>
      </c>
      <c r="C13" s="4">
        <f t="shared" si="0"/>
        <v>463.43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1148.43</v>
      </c>
      <c r="O13" s="33">
        <f t="shared" si="0"/>
        <v>0.9999999999999999</v>
      </c>
    </row>
    <row r="14" spans="1:15" s="44" customFormat="1" ht="15.75" customHeight="1">
      <c r="A14" s="44" t="s">
        <v>59</v>
      </c>
      <c r="B14" s="109" t="s">
        <v>51</v>
      </c>
      <c r="C14" s="109" t="s">
        <v>51</v>
      </c>
      <c r="D14" s="109"/>
      <c r="E14" s="158"/>
      <c r="F14" s="31"/>
      <c r="G14" s="158"/>
      <c r="H14" s="31"/>
      <c r="I14" s="31"/>
      <c r="J14" s="31"/>
      <c r="K14" s="109"/>
      <c r="L14" s="109"/>
      <c r="M14" s="31"/>
      <c r="N14" s="109" t="s">
        <v>51</v>
      </c>
      <c r="O14" s="45"/>
    </row>
    <row r="15" spans="1:15" s="51" customFormat="1" ht="15.75" customHeight="1">
      <c r="A15" s="2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50"/>
    </row>
    <row r="16" spans="1:15" s="51" customFormat="1" ht="15.75" customHeight="1">
      <c r="A16" s="2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8"/>
      <c r="N16" s="52"/>
      <c r="O16" s="50"/>
    </row>
    <row r="17" spans="2:15" ht="15.75" customHeight="1">
      <c r="B17" s="3"/>
      <c r="C17" s="3"/>
      <c r="D17" s="3"/>
      <c r="E17" s="5"/>
      <c r="F17" s="3"/>
      <c r="G17" s="53"/>
      <c r="H17" s="3"/>
      <c r="I17" s="3"/>
      <c r="J17" s="3"/>
      <c r="K17" s="4"/>
      <c r="L17" s="9" t="s">
        <v>38</v>
      </c>
      <c r="M17" s="54"/>
      <c r="N17" s="54"/>
      <c r="O17" s="5"/>
    </row>
    <row r="18" spans="1:15" ht="15.75" customHeight="1">
      <c r="A18" s="10" t="s">
        <v>57</v>
      </c>
      <c r="B18" s="11" t="s">
        <v>39</v>
      </c>
      <c r="C18" s="11" t="s">
        <v>40</v>
      </c>
      <c r="D18" s="11" t="s">
        <v>41</v>
      </c>
      <c r="E18" s="11" t="s">
        <v>42</v>
      </c>
      <c r="F18" s="11" t="s">
        <v>8</v>
      </c>
      <c r="G18" s="11" t="s">
        <v>43</v>
      </c>
      <c r="H18" s="11" t="s">
        <v>44</v>
      </c>
      <c r="I18" s="11" t="s">
        <v>45</v>
      </c>
      <c r="J18" s="11" t="s">
        <v>46</v>
      </c>
      <c r="K18" s="11" t="s">
        <v>47</v>
      </c>
      <c r="L18" s="11" t="s">
        <v>48</v>
      </c>
      <c r="M18" s="11" t="s">
        <v>49</v>
      </c>
      <c r="N18" s="11" t="s">
        <v>50</v>
      </c>
      <c r="O18" s="12" t="s">
        <v>58</v>
      </c>
    </row>
    <row r="19" spans="1:15" ht="15.75" customHeight="1">
      <c r="A19" s="7" t="s">
        <v>66</v>
      </c>
      <c r="B19" s="4">
        <v>193</v>
      </c>
      <c r="C19" s="157">
        <v>176</v>
      </c>
      <c r="D19" s="13"/>
      <c r="E19" s="13"/>
      <c r="F19" s="13"/>
      <c r="G19" s="13"/>
      <c r="H19" s="112"/>
      <c r="I19" s="112"/>
      <c r="J19" s="112"/>
      <c r="K19" s="13"/>
      <c r="L19" s="13"/>
      <c r="M19" s="13"/>
      <c r="N19" s="13">
        <f aca="true" t="shared" si="1" ref="N19:N25">SUM(B19:M19)</f>
        <v>369</v>
      </c>
      <c r="O19" s="33">
        <f aca="true" t="shared" si="2" ref="O19:O25">+N19/$N$27</f>
        <v>0.3213082207883806</v>
      </c>
    </row>
    <row r="20" spans="1:15" ht="15.75" customHeight="1">
      <c r="A20" s="7" t="s">
        <v>98</v>
      </c>
      <c r="B20" s="13">
        <v>162</v>
      </c>
      <c r="C20" s="13">
        <v>191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f t="shared" si="1"/>
        <v>353</v>
      </c>
      <c r="O20" s="33">
        <f t="shared" si="2"/>
        <v>0.3073761570143587</v>
      </c>
    </row>
    <row r="21" spans="1:15" ht="15.75" customHeight="1">
      <c r="A21" s="7" t="s">
        <v>97</v>
      </c>
      <c r="B21" s="13">
        <v>149</v>
      </c>
      <c r="C21" s="13">
        <v>46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f t="shared" si="1"/>
        <v>195</v>
      </c>
      <c r="O21" s="33">
        <f t="shared" si="2"/>
        <v>0.1697970272458922</v>
      </c>
    </row>
    <row r="22" spans="1:15" ht="15.75" customHeight="1">
      <c r="A22" s="7" t="s">
        <v>53</v>
      </c>
      <c r="B22" s="13">
        <v>162</v>
      </c>
      <c r="C22" s="13">
        <v>23</v>
      </c>
      <c r="D22" s="13"/>
      <c r="E22" s="111"/>
      <c r="F22" s="13"/>
      <c r="G22" s="13"/>
      <c r="H22" s="13"/>
      <c r="I22" s="112"/>
      <c r="J22" s="13"/>
      <c r="K22" s="13"/>
      <c r="L22" s="13"/>
      <c r="M22" s="13"/>
      <c r="N22" s="13">
        <f t="shared" si="1"/>
        <v>185</v>
      </c>
      <c r="O22" s="33">
        <f t="shared" si="2"/>
        <v>0.1610894873871285</v>
      </c>
    </row>
    <row r="23" spans="1:15" ht="15.75" customHeight="1">
      <c r="A23" s="7" t="s">
        <v>77</v>
      </c>
      <c r="B23" s="13"/>
      <c r="C23" s="13">
        <v>27</v>
      </c>
      <c r="D23" s="13"/>
      <c r="E23" s="13"/>
      <c r="F23" s="13"/>
      <c r="G23" s="13"/>
      <c r="H23" s="13"/>
      <c r="I23" s="112"/>
      <c r="J23" s="13"/>
      <c r="K23" s="13"/>
      <c r="L23" s="13"/>
      <c r="M23" s="13"/>
      <c r="N23" s="13">
        <f t="shared" si="1"/>
        <v>27</v>
      </c>
      <c r="O23" s="33">
        <f t="shared" si="2"/>
        <v>0.023510357618662</v>
      </c>
    </row>
    <row r="24" spans="1:15" ht="15.75" customHeight="1">
      <c r="A24" s="7" t="s">
        <v>55</v>
      </c>
      <c r="B24" s="4">
        <v>19</v>
      </c>
      <c r="C24" s="13"/>
      <c r="D24" s="13"/>
      <c r="E24" s="13"/>
      <c r="F24" s="13"/>
      <c r="G24" s="13"/>
      <c r="H24" s="112"/>
      <c r="I24" s="57"/>
      <c r="J24" s="112"/>
      <c r="K24" s="13"/>
      <c r="L24" s="13"/>
      <c r="M24" s="13"/>
      <c r="N24" s="13">
        <f t="shared" si="1"/>
        <v>19</v>
      </c>
      <c r="O24" s="33">
        <f t="shared" si="2"/>
        <v>0.016544325731651037</v>
      </c>
    </row>
    <row r="25" spans="1:15" ht="15.75" customHeight="1">
      <c r="A25" s="7" t="s">
        <v>89</v>
      </c>
      <c r="B25" s="13"/>
      <c r="C25" s="169">
        <v>0.43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9">
        <f t="shared" si="1"/>
        <v>0.43</v>
      </c>
      <c r="O25" s="33">
        <f t="shared" si="2"/>
        <v>0.00037442421392683923</v>
      </c>
    </row>
    <row r="26" spans="1:15" ht="15.75" customHeight="1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7"/>
    </row>
    <row r="27" spans="1:15" ht="15.75" customHeight="1">
      <c r="A27" s="7" t="s">
        <v>50</v>
      </c>
      <c r="B27" s="4">
        <f aca="true" t="shared" si="3" ref="B27:O27">SUM(B19:B26)</f>
        <v>685</v>
      </c>
      <c r="C27" s="4">
        <f t="shared" si="3"/>
        <v>463.43</v>
      </c>
      <c r="D27" s="4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1148.43</v>
      </c>
      <c r="O27" s="33">
        <f t="shared" si="3"/>
        <v>0.9999999999999999</v>
      </c>
    </row>
    <row r="28" spans="1:15" s="55" customFormat="1" ht="15.75" customHeight="1">
      <c r="A28" s="44" t="s">
        <v>59</v>
      </c>
      <c r="B28" s="109" t="s">
        <v>66</v>
      </c>
      <c r="C28" s="109" t="s">
        <v>66</v>
      </c>
      <c r="D28" s="109"/>
      <c r="E28" s="158"/>
      <c r="F28" s="161"/>
      <c r="G28" s="161"/>
      <c r="H28" s="161"/>
      <c r="I28" s="161"/>
      <c r="J28" s="161"/>
      <c r="K28" s="109"/>
      <c r="L28" s="109"/>
      <c r="M28" s="161"/>
      <c r="N28" s="109" t="s">
        <v>66</v>
      </c>
      <c r="O28" s="38"/>
    </row>
    <row r="29" spans="1:14" ht="15.75" customHeight="1">
      <c r="A29" s="39" t="s">
        <v>68</v>
      </c>
      <c r="B29" s="45"/>
      <c r="K29" s="29"/>
      <c r="N29" s="45"/>
    </row>
    <row r="30" spans="1:14" ht="3" customHeight="1">
      <c r="A30" s="41" t="s">
        <v>17</v>
      </c>
      <c r="J30" s="46"/>
      <c r="N30" s="39"/>
    </row>
    <row r="31" spans="9:10" ht="15.75" hidden="1">
      <c r="I31" s="42"/>
      <c r="J31" s="3"/>
    </row>
    <row r="32" spans="2:15" ht="15.75" hidden="1">
      <c r="B32" s="4"/>
      <c r="C32" s="4"/>
      <c r="D32" s="4"/>
      <c r="E32" s="4"/>
      <c r="F32" s="16"/>
      <c r="G32" s="16"/>
      <c r="H32" s="4"/>
      <c r="I32" s="4"/>
      <c r="J32" s="4"/>
      <c r="K32" s="4"/>
      <c r="L32" s="4"/>
      <c r="M32" s="4"/>
      <c r="N32" s="4"/>
      <c r="O32" s="33"/>
    </row>
    <row r="33" spans="2:14" ht="15.75">
      <c r="B33" s="4"/>
      <c r="C33" s="4"/>
      <c r="D33" s="4"/>
      <c r="E33" s="4"/>
      <c r="F33" s="16"/>
      <c r="G33" s="16"/>
      <c r="H33" s="4"/>
      <c r="I33" s="4"/>
      <c r="J33" s="4"/>
      <c r="K33" s="4"/>
      <c r="L33" s="4"/>
      <c r="M33" s="4"/>
      <c r="N33" s="4"/>
    </row>
    <row r="34" ht="15.75">
      <c r="J34" s="3"/>
    </row>
    <row r="35" spans="2:15" ht="15.75">
      <c r="B35" s="4"/>
      <c r="C35" s="4"/>
      <c r="D35" s="4"/>
      <c r="E35" s="4"/>
      <c r="F35" s="16"/>
      <c r="G35" s="16"/>
      <c r="H35" s="4"/>
      <c r="I35" s="4"/>
      <c r="J35" s="4"/>
      <c r="K35" s="4"/>
      <c r="L35" s="4"/>
      <c r="M35" s="4"/>
      <c r="N35" s="4"/>
      <c r="O35" s="33"/>
    </row>
  </sheetData>
  <sheetProtection/>
  <printOptions/>
  <pageMargins left="1" right="1" top="1" bottom="1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75" zoomScaleSheetLayoutView="100" zoomScalePageLayoutView="0" workbookViewId="0" topLeftCell="A1">
      <selection activeCell="A1" sqref="A1"/>
      <selection activeCell="A1" sqref="A1"/>
    </sheetView>
  </sheetViews>
  <sheetFormatPr defaultColWidth="8.88671875" defaultRowHeight="15"/>
  <cols>
    <col min="1" max="1" width="10.77734375" style="7" customWidth="1"/>
    <col min="2" max="2" width="6.21484375" style="7" customWidth="1"/>
    <col min="3" max="3" width="6.4453125" style="7" customWidth="1"/>
    <col min="4" max="7" width="5.77734375" style="7" customWidth="1"/>
    <col min="8" max="8" width="5.10546875" style="7" customWidth="1"/>
    <col min="9" max="9" width="5.5546875" style="7" customWidth="1"/>
    <col min="10" max="11" width="5.4453125" style="7" customWidth="1"/>
    <col min="12" max="13" width="5.5546875" style="7" customWidth="1"/>
    <col min="14" max="14" width="5.99609375" style="7" customWidth="1"/>
    <col min="15" max="15" width="5.10546875" style="7" customWidth="1"/>
    <col min="16" max="16384" width="8.88671875" style="7" customWidth="1"/>
  </cols>
  <sheetData>
    <row r="1" spans="1:15" ht="26.25">
      <c r="A1" s="1" t="s">
        <v>0</v>
      </c>
      <c r="B1" s="2"/>
      <c r="C1" s="2"/>
      <c r="D1" s="3"/>
      <c r="E1" s="3" t="s">
        <v>36</v>
      </c>
      <c r="H1" s="3"/>
      <c r="I1" s="3"/>
      <c r="J1" s="3"/>
      <c r="K1" s="3"/>
      <c r="L1" s="3"/>
      <c r="M1" s="13"/>
      <c r="N1" s="3"/>
      <c r="O1" s="5"/>
    </row>
    <row r="2" spans="1:15" ht="17.25" customHeight="1">
      <c r="A2" s="1"/>
      <c r="B2" s="2"/>
      <c r="C2" s="2"/>
      <c r="D2" s="3"/>
      <c r="E2" s="3"/>
      <c r="H2" s="3"/>
      <c r="I2" s="3"/>
      <c r="J2" s="3"/>
      <c r="K2" s="3"/>
      <c r="L2" s="3"/>
      <c r="M2" s="3"/>
      <c r="N2" s="3"/>
      <c r="O2" s="5"/>
    </row>
    <row r="3" spans="1:15" ht="15.75" customHeight="1">
      <c r="A3" s="7" t="s">
        <v>87</v>
      </c>
      <c r="B3" s="2"/>
      <c r="C3" s="2"/>
      <c r="D3" s="3"/>
      <c r="E3" s="3"/>
      <c r="H3" s="3"/>
      <c r="I3" s="3"/>
      <c r="J3" s="3"/>
      <c r="K3" s="3"/>
      <c r="L3" s="9" t="s">
        <v>38</v>
      </c>
      <c r="M3" s="3"/>
      <c r="N3" s="3"/>
      <c r="O3" s="5"/>
    </row>
    <row r="4" spans="1:15" ht="15.75" customHeight="1">
      <c r="A4" s="10" t="s">
        <v>37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8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2" t="s">
        <v>58</v>
      </c>
    </row>
    <row r="5" spans="1:15" ht="15.75" customHeight="1">
      <c r="A5" s="7" t="s">
        <v>52</v>
      </c>
      <c r="B5" s="13">
        <v>6.72</v>
      </c>
      <c r="C5" s="157">
        <v>44.693</v>
      </c>
      <c r="D5" s="13">
        <v>10</v>
      </c>
      <c r="E5" s="13"/>
      <c r="F5" s="13">
        <v>13.44</v>
      </c>
      <c r="G5" s="13">
        <v>8.856</v>
      </c>
      <c r="H5" s="112">
        <v>13.44</v>
      </c>
      <c r="I5" s="112">
        <v>102.95</v>
      </c>
      <c r="J5" s="112">
        <v>28.96</v>
      </c>
      <c r="K5" s="13"/>
      <c r="L5" s="13"/>
      <c r="M5" s="13">
        <v>41</v>
      </c>
      <c r="N5" s="13">
        <f aca="true" t="shared" si="0" ref="N5:N11">SUM(B5:M5)</f>
        <v>270.05899999999997</v>
      </c>
      <c r="O5" s="33">
        <f aca="true" t="shared" si="1" ref="O5:O11">+N5/$N$13</f>
        <v>0.5002755545593397</v>
      </c>
    </row>
    <row r="6" spans="1:15" ht="15.75" customHeight="1">
      <c r="A6" s="7" t="s">
        <v>51</v>
      </c>
      <c r="B6" s="4">
        <v>28.96</v>
      </c>
      <c r="C6" s="13"/>
      <c r="D6" s="13"/>
      <c r="E6" s="13"/>
      <c r="F6" s="13"/>
      <c r="G6" s="13">
        <v>16.355</v>
      </c>
      <c r="H6" s="112"/>
      <c r="I6" s="112"/>
      <c r="J6" s="112">
        <v>19.39</v>
      </c>
      <c r="K6" s="13">
        <v>10</v>
      </c>
      <c r="L6" s="13">
        <v>19</v>
      </c>
      <c r="M6" s="13">
        <v>30</v>
      </c>
      <c r="N6" s="13">
        <f t="shared" si="0"/>
        <v>123.705</v>
      </c>
      <c r="O6" s="33">
        <f t="shared" si="1"/>
        <v>0.22915950765115445</v>
      </c>
    </row>
    <row r="7" spans="1:15" ht="15.75" customHeight="1">
      <c r="A7" s="7" t="s">
        <v>84</v>
      </c>
      <c r="B7" s="4">
        <v>15.105</v>
      </c>
      <c r="C7" s="13"/>
      <c r="D7" s="13">
        <v>19.81</v>
      </c>
      <c r="E7" s="111">
        <v>0.36</v>
      </c>
      <c r="F7" s="13"/>
      <c r="G7" s="13">
        <v>1.56</v>
      </c>
      <c r="H7" s="112"/>
      <c r="I7" s="112">
        <v>8.208</v>
      </c>
      <c r="J7" s="112"/>
      <c r="K7" s="13">
        <v>19</v>
      </c>
      <c r="L7" s="13"/>
      <c r="M7" s="13"/>
      <c r="N7" s="13">
        <f t="shared" si="0"/>
        <v>64.043</v>
      </c>
      <c r="O7" s="33">
        <f t="shared" si="1"/>
        <v>0.11863758415991986</v>
      </c>
    </row>
    <row r="8" spans="1:15" ht="15.75" customHeight="1">
      <c r="A8" s="7" t="s">
        <v>90</v>
      </c>
      <c r="B8" s="13"/>
      <c r="C8" s="13"/>
      <c r="D8" s="13"/>
      <c r="E8" s="111"/>
      <c r="F8" s="13"/>
      <c r="G8" s="13">
        <v>59.4775</v>
      </c>
      <c r="H8" s="13"/>
      <c r="I8" s="13"/>
      <c r="K8" s="13"/>
      <c r="L8" s="13"/>
      <c r="M8" s="13"/>
      <c r="N8" s="13">
        <f t="shared" si="0"/>
        <v>59.4775</v>
      </c>
      <c r="O8" s="33">
        <f t="shared" si="1"/>
        <v>0.11018014321427216</v>
      </c>
    </row>
    <row r="9" spans="1:15" ht="15.75" customHeight="1">
      <c r="A9" s="7" t="s">
        <v>86</v>
      </c>
      <c r="B9" s="13"/>
      <c r="C9" s="13"/>
      <c r="D9" s="13"/>
      <c r="E9" s="13">
        <v>7.2</v>
      </c>
      <c r="F9" s="13">
        <v>6.576</v>
      </c>
      <c r="G9" s="13"/>
      <c r="H9" s="13"/>
      <c r="I9" s="13"/>
      <c r="J9" s="13"/>
      <c r="K9" s="13"/>
      <c r="L9" s="13"/>
      <c r="M9" s="13"/>
      <c r="N9" s="13">
        <f t="shared" si="0"/>
        <v>13.776</v>
      </c>
      <c r="O9" s="33">
        <f t="shared" si="1"/>
        <v>0.02551959401319513</v>
      </c>
    </row>
    <row r="10" spans="1:15" ht="15.75" customHeight="1">
      <c r="A10" s="7" t="s">
        <v>85</v>
      </c>
      <c r="B10" s="4">
        <v>7.36</v>
      </c>
      <c r="C10" s="13"/>
      <c r="D10" s="13"/>
      <c r="E10" s="13"/>
      <c r="F10" s="160"/>
      <c r="G10" s="13"/>
      <c r="H10" s="13"/>
      <c r="I10" s="13"/>
      <c r="J10" s="13"/>
      <c r="K10" s="13"/>
      <c r="L10" s="13"/>
      <c r="M10" s="13"/>
      <c r="N10" s="13">
        <f t="shared" si="0"/>
        <v>7.36</v>
      </c>
      <c r="O10" s="33">
        <f t="shared" si="1"/>
        <v>0.013634161725981139</v>
      </c>
    </row>
    <row r="11" spans="1:15" ht="15.75" customHeight="1">
      <c r="A11" s="7" t="s">
        <v>88</v>
      </c>
      <c r="B11" s="13"/>
      <c r="C11" s="13"/>
      <c r="D11" s="13"/>
      <c r="E11" s="111">
        <v>0.4</v>
      </c>
      <c r="F11" s="13"/>
      <c r="G11" s="13"/>
      <c r="H11" s="13"/>
      <c r="I11" s="13"/>
      <c r="J11" s="13"/>
      <c r="K11" s="13"/>
      <c r="L11" s="13"/>
      <c r="M11" s="13"/>
      <c r="N11" s="13">
        <f t="shared" si="0"/>
        <v>0.4</v>
      </c>
      <c r="O11" s="33">
        <f t="shared" si="1"/>
        <v>0.0007409870503250619</v>
      </c>
    </row>
    <row r="12" spans="1:15" ht="15.75" customHeight="1">
      <c r="A12" s="36" t="s">
        <v>93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>
        <f>SUM(B12:M12)</f>
        <v>1</v>
      </c>
      <c r="O12" s="47">
        <f>+N12/$N$13</f>
        <v>0.0018524676258126547</v>
      </c>
    </row>
    <row r="13" spans="1:15" ht="15.75" customHeight="1">
      <c r="A13" s="7" t="s">
        <v>50</v>
      </c>
      <c r="B13" s="4">
        <f aca="true" t="shared" si="2" ref="B13:O13">SUM(B5:B12)</f>
        <v>58.144999999999996</v>
      </c>
      <c r="C13" s="4">
        <f t="shared" si="2"/>
        <v>44.693</v>
      </c>
      <c r="D13" s="4">
        <f t="shared" si="2"/>
        <v>29.81</v>
      </c>
      <c r="E13" s="4">
        <f t="shared" si="2"/>
        <v>7.960000000000001</v>
      </c>
      <c r="F13" s="4">
        <f t="shared" si="2"/>
        <v>20.016</v>
      </c>
      <c r="G13" s="4">
        <f t="shared" si="2"/>
        <v>86.24849999999999</v>
      </c>
      <c r="H13" s="4">
        <f t="shared" si="2"/>
        <v>13.44</v>
      </c>
      <c r="I13" s="4">
        <f t="shared" si="2"/>
        <v>111.158</v>
      </c>
      <c r="J13" s="4">
        <f t="shared" si="2"/>
        <v>48.35</v>
      </c>
      <c r="K13" s="4">
        <f t="shared" si="2"/>
        <v>29</v>
      </c>
      <c r="L13" s="4">
        <f t="shared" si="2"/>
        <v>20</v>
      </c>
      <c r="M13" s="4">
        <f t="shared" si="2"/>
        <v>71</v>
      </c>
      <c r="N13" s="4">
        <f t="shared" si="2"/>
        <v>539.8204999999999</v>
      </c>
      <c r="O13" s="33">
        <f t="shared" si="2"/>
        <v>1.0000000000000002</v>
      </c>
    </row>
    <row r="14" spans="1:15" s="44" customFormat="1" ht="15.75" customHeight="1">
      <c r="A14" s="44" t="s">
        <v>59</v>
      </c>
      <c r="B14" s="109" t="s">
        <v>51</v>
      </c>
      <c r="C14" s="29" t="s">
        <v>52</v>
      </c>
      <c r="D14" s="109" t="s">
        <v>84</v>
      </c>
      <c r="E14" s="158" t="s">
        <v>86</v>
      </c>
      <c r="F14" s="31" t="s">
        <v>52</v>
      </c>
      <c r="G14" s="158" t="s">
        <v>90</v>
      </c>
      <c r="H14" s="31" t="s">
        <v>52</v>
      </c>
      <c r="I14" s="31" t="s">
        <v>52</v>
      </c>
      <c r="J14" s="31" t="s">
        <v>52</v>
      </c>
      <c r="K14" s="109" t="s">
        <v>84</v>
      </c>
      <c r="L14" s="109" t="s">
        <v>51</v>
      </c>
      <c r="M14" s="31" t="s">
        <v>52</v>
      </c>
      <c r="N14" s="31" t="s">
        <v>52</v>
      </c>
      <c r="O14" s="45"/>
    </row>
    <row r="15" spans="1:15" s="51" customFormat="1" ht="15.75" customHeight="1">
      <c r="A15" s="2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50"/>
    </row>
    <row r="16" spans="1:15" s="51" customFormat="1" ht="15.75" customHeight="1">
      <c r="A16" s="2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8"/>
      <c r="N16" s="52"/>
      <c r="O16" s="50"/>
    </row>
    <row r="17" spans="2:15" ht="15.75" customHeight="1">
      <c r="B17" s="3"/>
      <c r="C17" s="3"/>
      <c r="D17" s="3"/>
      <c r="E17" s="5"/>
      <c r="F17" s="3"/>
      <c r="G17" s="53"/>
      <c r="H17" s="3"/>
      <c r="I17" s="3"/>
      <c r="J17" s="3"/>
      <c r="K17" s="4"/>
      <c r="L17" s="9" t="s">
        <v>38</v>
      </c>
      <c r="M17" s="54"/>
      <c r="N17" s="54"/>
      <c r="O17" s="5"/>
    </row>
    <row r="18" spans="1:15" ht="15.75" customHeight="1">
      <c r="A18" s="10" t="s">
        <v>57</v>
      </c>
      <c r="B18" s="11" t="s">
        <v>39</v>
      </c>
      <c r="C18" s="11" t="s">
        <v>40</v>
      </c>
      <c r="D18" s="11" t="s">
        <v>41</v>
      </c>
      <c r="E18" s="11" t="s">
        <v>42</v>
      </c>
      <c r="F18" s="11" t="s">
        <v>8</v>
      </c>
      <c r="G18" s="11" t="s">
        <v>43</v>
      </c>
      <c r="H18" s="11" t="s">
        <v>44</v>
      </c>
      <c r="I18" s="11" t="s">
        <v>45</v>
      </c>
      <c r="J18" s="11" t="s">
        <v>46</v>
      </c>
      <c r="K18" s="11" t="s">
        <v>47</v>
      </c>
      <c r="L18" s="11" t="s">
        <v>48</v>
      </c>
      <c r="M18" s="11" t="s">
        <v>49</v>
      </c>
      <c r="N18" s="11" t="s">
        <v>50</v>
      </c>
      <c r="O18" s="12" t="s">
        <v>58</v>
      </c>
    </row>
    <row r="19" spans="1:15" ht="15.75" customHeight="1">
      <c r="A19" s="7" t="s">
        <v>77</v>
      </c>
      <c r="B19" s="13">
        <v>6.72</v>
      </c>
      <c r="C19" s="157">
        <v>44.693</v>
      </c>
      <c r="D19" s="13">
        <v>10</v>
      </c>
      <c r="E19" s="13"/>
      <c r="F19" s="13">
        <v>13.44</v>
      </c>
      <c r="G19" s="13">
        <v>59.4775</v>
      </c>
      <c r="H19" s="112">
        <v>13.44</v>
      </c>
      <c r="I19" s="112">
        <v>102.95</v>
      </c>
      <c r="J19" s="112">
        <v>28.96</v>
      </c>
      <c r="K19" s="13"/>
      <c r="L19" s="13"/>
      <c r="M19" s="13">
        <v>41</v>
      </c>
      <c r="N19" s="13">
        <f aca="true" t="shared" si="3" ref="N19:N24">SUM(B19:M19)</f>
        <v>320.6805</v>
      </c>
      <c r="O19" s="33">
        <f aca="true" t="shared" si="4" ref="O19:O24">+N19/$N$27</f>
        <v>0.5940502444794149</v>
      </c>
    </row>
    <row r="20" spans="1:15" ht="15.75" customHeight="1">
      <c r="A20" s="7" t="s">
        <v>66</v>
      </c>
      <c r="B20" s="4">
        <v>28.96</v>
      </c>
      <c r="C20" s="13"/>
      <c r="D20" s="13"/>
      <c r="E20" s="13"/>
      <c r="F20" s="13"/>
      <c r="G20" s="13">
        <v>16.355</v>
      </c>
      <c r="H20" s="112"/>
      <c r="I20" s="57"/>
      <c r="J20" s="112">
        <v>19.39</v>
      </c>
      <c r="K20" s="13">
        <v>10</v>
      </c>
      <c r="L20" s="13">
        <v>19</v>
      </c>
      <c r="M20" s="13">
        <v>30</v>
      </c>
      <c r="N20" s="13">
        <f t="shared" si="3"/>
        <v>123.705</v>
      </c>
      <c r="O20" s="33">
        <f t="shared" si="4"/>
        <v>0.2291595076511544</v>
      </c>
    </row>
    <row r="21" spans="1:15" ht="15.75" customHeight="1">
      <c r="A21" s="7" t="s">
        <v>55</v>
      </c>
      <c r="B21" s="4">
        <v>15.105</v>
      </c>
      <c r="C21" s="13"/>
      <c r="D21" s="13">
        <v>19.81</v>
      </c>
      <c r="E21" s="111">
        <v>0.36</v>
      </c>
      <c r="F21" s="13"/>
      <c r="G21" s="13"/>
      <c r="H21" s="13"/>
      <c r="I21" s="112">
        <v>8.208</v>
      </c>
      <c r="J21" s="13"/>
      <c r="K21" s="13">
        <v>19</v>
      </c>
      <c r="L21" s="13"/>
      <c r="M21" s="13"/>
      <c r="N21" s="13">
        <f t="shared" si="3"/>
        <v>62.483</v>
      </c>
      <c r="O21" s="33">
        <f t="shared" si="4"/>
        <v>0.11574773466365207</v>
      </c>
    </row>
    <row r="22" spans="1:15" ht="15.75" customHeight="1">
      <c r="A22" s="7" t="s">
        <v>53</v>
      </c>
      <c r="B22" s="4">
        <v>7.36</v>
      </c>
      <c r="C22" s="13"/>
      <c r="D22" s="13"/>
      <c r="E22" s="13"/>
      <c r="F22" s="13">
        <v>6.576</v>
      </c>
      <c r="G22" s="13">
        <v>1.56</v>
      </c>
      <c r="H22" s="13"/>
      <c r="I22" s="13"/>
      <c r="J22" s="13"/>
      <c r="K22" s="13"/>
      <c r="L22" s="13"/>
      <c r="M22" s="13"/>
      <c r="N22" s="13">
        <f t="shared" si="3"/>
        <v>15.496</v>
      </c>
      <c r="O22" s="33">
        <f t="shared" si="4"/>
        <v>0.028705838329592892</v>
      </c>
    </row>
    <row r="23" spans="1:15" ht="15.75" customHeight="1">
      <c r="A23" s="7" t="s">
        <v>54</v>
      </c>
      <c r="B23" s="13"/>
      <c r="C23" s="13"/>
      <c r="D23" s="13"/>
      <c r="E23" s="13"/>
      <c r="F23" s="13"/>
      <c r="G23" s="13">
        <v>8.856</v>
      </c>
      <c r="H23" s="13"/>
      <c r="I23" s="13"/>
      <c r="J23" s="13"/>
      <c r="K23" s="13"/>
      <c r="L23" s="13"/>
      <c r="M23" s="13"/>
      <c r="N23" s="13">
        <f t="shared" si="3"/>
        <v>8.856</v>
      </c>
      <c r="O23" s="33">
        <f t="shared" si="4"/>
        <v>0.016405453294196865</v>
      </c>
    </row>
    <row r="24" spans="1:15" ht="15.75" customHeight="1">
      <c r="A24" s="7" t="s">
        <v>89</v>
      </c>
      <c r="B24" s="13"/>
      <c r="C24" s="13"/>
      <c r="D24" s="13"/>
      <c r="E24" s="13">
        <v>7.6</v>
      </c>
      <c r="F24" s="13"/>
      <c r="G24" s="13"/>
      <c r="H24" s="13"/>
      <c r="I24" s="112"/>
      <c r="J24" s="13"/>
      <c r="K24" s="13"/>
      <c r="L24" s="13"/>
      <c r="M24" s="13"/>
      <c r="N24" s="13">
        <f t="shared" si="3"/>
        <v>7.6</v>
      </c>
      <c r="O24" s="33">
        <f t="shared" si="4"/>
        <v>0.014078753956176172</v>
      </c>
    </row>
    <row r="25" spans="1:15" ht="15.75" customHeight="1">
      <c r="A25" s="7" t="s">
        <v>94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>
        <v>1</v>
      </c>
      <c r="M25" s="13"/>
      <c r="N25" s="13">
        <f>SUM(B25:M25)</f>
        <v>1</v>
      </c>
      <c r="O25" s="33">
        <f>+N25/$N$27</f>
        <v>0.0018524676258126543</v>
      </c>
    </row>
    <row r="26" spans="1:15" ht="15.75" customHeight="1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7"/>
    </row>
    <row r="27" spans="1:15" ht="15.75" customHeight="1">
      <c r="A27" s="7" t="s">
        <v>50</v>
      </c>
      <c r="B27" s="4">
        <f aca="true" t="shared" si="5" ref="B27:O27">SUM(B19:B26)</f>
        <v>58.144999999999996</v>
      </c>
      <c r="C27" s="4">
        <f t="shared" si="5"/>
        <v>44.693</v>
      </c>
      <c r="D27" s="4">
        <f t="shared" si="5"/>
        <v>29.81</v>
      </c>
      <c r="E27" s="13">
        <f t="shared" si="5"/>
        <v>7.96</v>
      </c>
      <c r="F27" s="13">
        <f t="shared" si="5"/>
        <v>20.016</v>
      </c>
      <c r="G27" s="13">
        <f t="shared" si="5"/>
        <v>86.24849999999999</v>
      </c>
      <c r="H27" s="13">
        <f t="shared" si="5"/>
        <v>13.44</v>
      </c>
      <c r="I27" s="13">
        <f t="shared" si="5"/>
        <v>111.158</v>
      </c>
      <c r="J27" s="4">
        <f t="shared" si="5"/>
        <v>48.35</v>
      </c>
      <c r="K27" s="4">
        <f t="shared" si="5"/>
        <v>29</v>
      </c>
      <c r="L27" s="4">
        <f t="shared" si="5"/>
        <v>20</v>
      </c>
      <c r="M27" s="4">
        <f t="shared" si="5"/>
        <v>71</v>
      </c>
      <c r="N27" s="4">
        <f t="shared" si="5"/>
        <v>539.8205</v>
      </c>
      <c r="O27" s="33">
        <f t="shared" si="5"/>
        <v>1</v>
      </c>
    </row>
    <row r="28" spans="1:15" s="55" customFormat="1" ht="15.75" customHeight="1">
      <c r="A28" s="44" t="s">
        <v>59</v>
      </c>
      <c r="B28" s="109" t="s">
        <v>66</v>
      </c>
      <c r="C28" s="29" t="s">
        <v>77</v>
      </c>
      <c r="D28" s="109" t="s">
        <v>55</v>
      </c>
      <c r="E28" s="158" t="s">
        <v>89</v>
      </c>
      <c r="F28" s="161" t="s">
        <v>77</v>
      </c>
      <c r="G28" s="161" t="s">
        <v>77</v>
      </c>
      <c r="H28" s="161" t="s">
        <v>77</v>
      </c>
      <c r="I28" s="161" t="s">
        <v>77</v>
      </c>
      <c r="J28" s="161" t="s">
        <v>77</v>
      </c>
      <c r="K28" s="109" t="s">
        <v>55</v>
      </c>
      <c r="L28" s="109" t="s">
        <v>66</v>
      </c>
      <c r="M28" s="161" t="s">
        <v>77</v>
      </c>
      <c r="N28" s="161" t="s">
        <v>77</v>
      </c>
      <c r="O28" s="38"/>
    </row>
    <row r="29" spans="1:14" ht="15.75" customHeight="1">
      <c r="A29" s="39" t="s">
        <v>68</v>
      </c>
      <c r="B29" s="45"/>
      <c r="K29" s="29"/>
      <c r="N29" s="45"/>
    </row>
    <row r="30" spans="1:14" ht="3" customHeight="1">
      <c r="A30" s="41" t="s">
        <v>17</v>
      </c>
      <c r="J30" s="46"/>
      <c r="N30" s="39"/>
    </row>
    <row r="31" spans="9:10" ht="15.75" hidden="1">
      <c r="I31" s="42"/>
      <c r="J31" s="3"/>
    </row>
    <row r="32" spans="2:15" ht="15.75" hidden="1">
      <c r="B32" s="4"/>
      <c r="C32" s="4"/>
      <c r="D32" s="4"/>
      <c r="E32" s="4"/>
      <c r="F32" s="16"/>
      <c r="G32" s="16"/>
      <c r="H32" s="4"/>
      <c r="I32" s="4"/>
      <c r="J32" s="4"/>
      <c r="K32" s="4"/>
      <c r="L32" s="4"/>
      <c r="M32" s="4"/>
      <c r="N32" s="4"/>
      <c r="O32" s="33"/>
    </row>
    <row r="33" spans="2:14" ht="15.75">
      <c r="B33" s="4"/>
      <c r="C33" s="4"/>
      <c r="D33" s="4"/>
      <c r="E33" s="4"/>
      <c r="F33" s="16"/>
      <c r="G33" s="16"/>
      <c r="H33" s="4"/>
      <c r="I33" s="4"/>
      <c r="J33" s="4"/>
      <c r="K33" s="4"/>
      <c r="L33" s="4"/>
      <c r="M33" s="4"/>
      <c r="N33" s="4"/>
    </row>
    <row r="34" ht="15.75">
      <c r="J34" s="3"/>
    </row>
    <row r="35" spans="2:15" ht="15.75">
      <c r="B35" s="4"/>
      <c r="C35" s="4"/>
      <c r="D35" s="4"/>
      <c r="E35" s="4"/>
      <c r="F35" s="16"/>
      <c r="G35" s="16"/>
      <c r="H35" s="4"/>
      <c r="I35" s="4"/>
      <c r="J35" s="4"/>
      <c r="K35" s="4"/>
      <c r="L35" s="4"/>
      <c r="M35" s="4"/>
      <c r="N35" s="4"/>
      <c r="O35" s="33"/>
    </row>
  </sheetData>
  <sheetProtection/>
  <printOptions/>
  <pageMargins left="1" right="1" top="1" bottom="1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1">
      <selection activeCell="A1" sqref="A1"/>
      <selection activeCell="A1" sqref="A1"/>
    </sheetView>
  </sheetViews>
  <sheetFormatPr defaultColWidth="8.88671875" defaultRowHeight="15"/>
  <cols>
    <col min="1" max="1" width="10.77734375" style="7" customWidth="1"/>
    <col min="2" max="7" width="5.77734375" style="7" customWidth="1"/>
    <col min="8" max="8" width="4.99609375" style="4" customWidth="1"/>
    <col min="9" max="9" width="5.77734375" style="7" customWidth="1"/>
    <col min="10" max="10" width="5.5546875" style="7" customWidth="1"/>
    <col min="11" max="11" width="5.3359375" style="7" customWidth="1"/>
    <col min="12" max="12" width="4.99609375" style="7" customWidth="1"/>
    <col min="13" max="13" width="5.6640625" style="7" customWidth="1"/>
    <col min="14" max="14" width="5.10546875" style="7" customWidth="1"/>
    <col min="15" max="15" width="4.99609375" style="7" customWidth="1"/>
    <col min="16" max="16384" width="8.88671875" style="7" customWidth="1"/>
  </cols>
  <sheetData>
    <row r="1" spans="1:15" ht="26.25">
      <c r="A1" s="1" t="s">
        <v>0</v>
      </c>
      <c r="B1" s="2"/>
      <c r="C1" s="2"/>
      <c r="D1" s="3"/>
      <c r="E1" s="3"/>
      <c r="F1" s="3"/>
      <c r="G1" s="3"/>
      <c r="I1" s="5"/>
      <c r="J1" s="5"/>
      <c r="K1" s="5"/>
      <c r="L1" s="5"/>
      <c r="M1" s="5"/>
      <c r="N1" s="6"/>
      <c r="O1" s="5"/>
    </row>
    <row r="2" spans="1:15" ht="15.75" customHeight="1">
      <c r="A2" s="1"/>
      <c r="B2" s="2"/>
      <c r="C2" s="2"/>
      <c r="D2" s="3"/>
      <c r="E2" s="3"/>
      <c r="F2" s="3"/>
      <c r="G2" s="3" t="s">
        <v>36</v>
      </c>
      <c r="I2" s="5"/>
      <c r="J2" s="5"/>
      <c r="K2" s="5"/>
      <c r="L2" s="5"/>
      <c r="M2" s="5"/>
      <c r="N2" s="6"/>
      <c r="O2" s="5"/>
    </row>
    <row r="3" spans="1:15" ht="15.75" customHeight="1">
      <c r="A3" s="7" t="s">
        <v>99</v>
      </c>
      <c r="B3" s="8"/>
      <c r="C3" s="3"/>
      <c r="D3" s="3"/>
      <c r="E3" s="3"/>
      <c r="G3" s="3"/>
      <c r="I3" s="5"/>
      <c r="J3" s="5"/>
      <c r="K3" s="5"/>
      <c r="L3" s="5"/>
      <c r="M3" s="5"/>
      <c r="N3" s="6"/>
      <c r="O3" s="5"/>
    </row>
    <row r="4" spans="1:15" ht="15.75" customHeight="1">
      <c r="A4" s="8"/>
      <c r="B4" s="3"/>
      <c r="C4" s="3"/>
      <c r="D4" s="3"/>
      <c r="E4" s="3"/>
      <c r="F4" s="3"/>
      <c r="G4" s="3"/>
      <c r="J4" s="5"/>
      <c r="K4" s="5"/>
      <c r="L4" s="9" t="s">
        <v>38</v>
      </c>
      <c r="M4" s="5"/>
      <c r="N4" s="6"/>
      <c r="O4" s="5"/>
    </row>
    <row r="5" spans="1:15" ht="15.75" customHeight="1">
      <c r="A5" s="10" t="s">
        <v>56</v>
      </c>
      <c r="B5" s="11" t="s">
        <v>44</v>
      </c>
      <c r="C5" s="11" t="s">
        <v>45</v>
      </c>
      <c r="D5" s="11" t="s">
        <v>46</v>
      </c>
      <c r="E5" s="11" t="s">
        <v>47</v>
      </c>
      <c r="F5" s="11" t="s">
        <v>48</v>
      </c>
      <c r="G5" s="11" t="s">
        <v>49</v>
      </c>
      <c r="H5" s="11" t="s">
        <v>39</v>
      </c>
      <c r="I5" s="11" t="s">
        <v>40</v>
      </c>
      <c r="J5" s="11" t="s">
        <v>41</v>
      </c>
      <c r="K5" s="11" t="s">
        <v>42</v>
      </c>
      <c r="L5" s="11" t="s">
        <v>8</v>
      </c>
      <c r="M5" s="11" t="s">
        <v>43</v>
      </c>
      <c r="N5" s="11" t="s">
        <v>50</v>
      </c>
      <c r="O5" s="12" t="s">
        <v>58</v>
      </c>
    </row>
    <row r="6" spans="1:17" ht="15.75" customHeight="1">
      <c r="A6" s="7" t="s">
        <v>51</v>
      </c>
      <c r="B6" s="112"/>
      <c r="C6" s="112"/>
      <c r="D6" s="112">
        <v>19</v>
      </c>
      <c r="E6" s="13">
        <v>10</v>
      </c>
      <c r="F6" s="13">
        <v>19</v>
      </c>
      <c r="G6" s="13">
        <v>30</v>
      </c>
      <c r="H6" s="4">
        <v>660</v>
      </c>
      <c r="I6" s="13">
        <v>436</v>
      </c>
      <c r="J6" s="13"/>
      <c r="K6" s="13"/>
      <c r="L6" s="13"/>
      <c r="M6" s="13"/>
      <c r="N6" s="13">
        <f aca="true" t="shared" si="0" ref="N6:N13">SUM(B6:M6)</f>
        <v>1174</v>
      </c>
      <c r="O6" s="15">
        <f aca="true" t="shared" si="1" ref="O6:O14">+N6/$N$14</f>
        <v>0.8150343994501642</v>
      </c>
      <c r="Q6" s="13"/>
    </row>
    <row r="7" spans="1:17" ht="15.75" customHeight="1">
      <c r="A7" s="7" t="s">
        <v>52</v>
      </c>
      <c r="B7" s="112">
        <v>13</v>
      </c>
      <c r="C7" s="112">
        <v>103</v>
      </c>
      <c r="D7" s="112">
        <v>29</v>
      </c>
      <c r="E7" s="13"/>
      <c r="F7" s="13"/>
      <c r="G7" s="13">
        <v>41</v>
      </c>
      <c r="H7" s="13"/>
      <c r="I7" s="13">
        <v>27</v>
      </c>
      <c r="J7" s="13"/>
      <c r="K7" s="13"/>
      <c r="L7" s="13"/>
      <c r="M7" s="13"/>
      <c r="N7" s="13">
        <f t="shared" si="0"/>
        <v>213</v>
      </c>
      <c r="O7" s="15">
        <f t="shared" si="1"/>
        <v>0.14787251029206555</v>
      </c>
      <c r="Q7" s="13"/>
    </row>
    <row r="8" spans="1:17" ht="15.75" customHeight="1">
      <c r="A8" s="7" t="s">
        <v>84</v>
      </c>
      <c r="B8" s="112"/>
      <c r="C8" s="112">
        <v>8</v>
      </c>
      <c r="D8" s="112"/>
      <c r="E8" s="13">
        <v>19</v>
      </c>
      <c r="F8" s="13"/>
      <c r="G8" s="13"/>
      <c r="H8" s="4">
        <v>19</v>
      </c>
      <c r="I8" s="13"/>
      <c r="J8" s="13"/>
      <c r="K8" s="111"/>
      <c r="L8" s="13"/>
      <c r="M8" s="13"/>
      <c r="N8" s="13">
        <f t="shared" si="0"/>
        <v>46</v>
      </c>
      <c r="O8" s="15">
        <f t="shared" si="1"/>
        <v>0.031934908325985986</v>
      </c>
      <c r="Q8" s="13"/>
    </row>
    <row r="9" spans="1:17" ht="15.75" customHeight="1">
      <c r="A9" s="7" t="s">
        <v>86</v>
      </c>
      <c r="B9" s="13"/>
      <c r="C9" s="13"/>
      <c r="D9" s="13"/>
      <c r="E9" s="13"/>
      <c r="G9" s="13"/>
      <c r="H9" s="4">
        <v>6</v>
      </c>
      <c r="I9" s="13"/>
      <c r="J9" s="13"/>
      <c r="K9" s="13"/>
      <c r="L9" s="13"/>
      <c r="M9" s="13"/>
      <c r="N9" s="13">
        <f t="shared" si="0"/>
        <v>6</v>
      </c>
      <c r="O9" s="15">
        <f t="shared" si="1"/>
        <v>0.004165422825128607</v>
      </c>
      <c r="Q9" s="13"/>
    </row>
    <row r="10" spans="1:17" ht="15.75" customHeight="1">
      <c r="A10" s="7" t="s">
        <v>93</v>
      </c>
      <c r="B10" s="13"/>
      <c r="C10" s="13"/>
      <c r="D10" s="13"/>
      <c r="E10" s="13"/>
      <c r="F10" s="7">
        <v>1</v>
      </c>
      <c r="G10" s="13"/>
      <c r="I10" s="169"/>
      <c r="J10" s="13"/>
      <c r="K10" s="13"/>
      <c r="L10" s="13"/>
      <c r="M10" s="14"/>
      <c r="N10" s="13">
        <f t="shared" si="0"/>
        <v>1</v>
      </c>
      <c r="O10" s="15">
        <f t="shared" si="1"/>
        <v>0.0006942371375214346</v>
      </c>
      <c r="Q10" s="13"/>
    </row>
    <row r="11" spans="1:17" ht="15.75" customHeight="1">
      <c r="A11" s="7" t="s">
        <v>88</v>
      </c>
      <c r="B11" s="13"/>
      <c r="C11" s="13"/>
      <c r="D11" s="13"/>
      <c r="E11" s="13"/>
      <c r="G11" s="13"/>
      <c r="I11" s="169">
        <v>0.43</v>
      </c>
      <c r="J11" s="13"/>
      <c r="K11" s="13"/>
      <c r="L11" s="13"/>
      <c r="M11" s="13"/>
      <c r="N11" s="13">
        <f t="shared" si="0"/>
        <v>0.43</v>
      </c>
      <c r="O11" s="15">
        <f t="shared" si="1"/>
        <v>0.00029852196913421683</v>
      </c>
      <c r="Q11" s="13"/>
    </row>
    <row r="12" spans="1:17" ht="15.75" customHeight="1">
      <c r="A12" s="165"/>
      <c r="B12" s="13"/>
      <c r="C12" s="13"/>
      <c r="D12" s="13"/>
      <c r="E12" s="13"/>
      <c r="F12" s="13"/>
      <c r="G12" s="13"/>
      <c r="H12" s="13"/>
      <c r="I12" s="13"/>
      <c r="J12" s="14"/>
      <c r="K12" s="111"/>
      <c r="L12" s="13"/>
      <c r="M12" s="14"/>
      <c r="N12" s="13">
        <f t="shared" si="0"/>
        <v>0</v>
      </c>
      <c r="O12" s="15">
        <f t="shared" si="1"/>
        <v>0</v>
      </c>
      <c r="Q12" s="13"/>
    </row>
    <row r="13" spans="1:17" ht="15.75" customHeight="1">
      <c r="A13" s="20"/>
      <c r="B13" s="21"/>
      <c r="C13" s="21"/>
      <c r="D13" s="21"/>
      <c r="E13" s="21"/>
      <c r="F13" s="13"/>
      <c r="G13" s="21"/>
      <c r="H13" s="21"/>
      <c r="I13" s="21"/>
      <c r="J13" s="22"/>
      <c r="K13" s="111"/>
      <c r="L13" s="21"/>
      <c r="M13" s="22"/>
      <c r="N13" s="13">
        <f t="shared" si="0"/>
        <v>0</v>
      </c>
      <c r="O13" s="15">
        <f t="shared" si="1"/>
        <v>0</v>
      </c>
      <c r="Q13" s="13"/>
    </row>
    <row r="14" spans="1:17" ht="18.75" customHeight="1">
      <c r="A14" s="23" t="s">
        <v>50</v>
      </c>
      <c r="B14" s="24">
        <f aca="true" t="shared" si="2" ref="B14:N14">SUM(B6:B13)</f>
        <v>13</v>
      </c>
      <c r="C14" s="24">
        <f t="shared" si="2"/>
        <v>111</v>
      </c>
      <c r="D14" s="24">
        <f t="shared" si="2"/>
        <v>48</v>
      </c>
      <c r="E14" s="24">
        <f t="shared" si="2"/>
        <v>29</v>
      </c>
      <c r="F14" s="25">
        <f>SUM(F6:F13)</f>
        <v>20</v>
      </c>
      <c r="G14" s="24">
        <f t="shared" si="2"/>
        <v>71</v>
      </c>
      <c r="H14" s="24">
        <f t="shared" si="2"/>
        <v>685</v>
      </c>
      <c r="I14" s="24">
        <f t="shared" si="2"/>
        <v>463.43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1440.43</v>
      </c>
      <c r="O14" s="26">
        <f t="shared" si="1"/>
        <v>1</v>
      </c>
      <c r="Q14" s="13"/>
    </row>
    <row r="15" spans="1:15" s="31" customFormat="1" ht="17.25" customHeight="1">
      <c r="A15" s="27" t="s">
        <v>59</v>
      </c>
      <c r="B15" s="161" t="s">
        <v>52</v>
      </c>
      <c r="C15" s="161" t="s">
        <v>52</v>
      </c>
      <c r="D15" s="161" t="s">
        <v>52</v>
      </c>
      <c r="E15" s="163" t="s">
        <v>84</v>
      </c>
      <c r="F15" s="109" t="s">
        <v>51</v>
      </c>
      <c r="G15" s="161" t="s">
        <v>52</v>
      </c>
      <c r="H15" s="109" t="s">
        <v>51</v>
      </c>
      <c r="I15" s="161"/>
      <c r="J15" s="133"/>
      <c r="K15" s="161"/>
      <c r="L15" s="161"/>
      <c r="M15" s="38"/>
      <c r="N15" s="109" t="s">
        <v>51</v>
      </c>
      <c r="O15" s="30"/>
    </row>
    <row r="16" spans="1:15" ht="15.75" customHeight="1">
      <c r="A16" s="32"/>
      <c r="B16" s="4"/>
      <c r="C16" s="28"/>
      <c r="D16" s="4"/>
      <c r="E16" s="4"/>
      <c r="F16" s="4"/>
      <c r="G16" s="4"/>
      <c r="H16" s="28"/>
      <c r="I16" s="5"/>
      <c r="J16" s="5"/>
      <c r="K16" s="5"/>
      <c r="L16" s="33"/>
      <c r="M16" s="5"/>
      <c r="N16" s="6"/>
      <c r="O16" s="34"/>
    </row>
    <row r="17" spans="1:15" ht="15.75" customHeight="1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9" t="s">
        <v>38</v>
      </c>
      <c r="M17" s="3"/>
      <c r="N17" s="6"/>
      <c r="O17" s="34"/>
    </row>
    <row r="18" spans="1:15" ht="15.75" customHeight="1">
      <c r="A18" s="10" t="s">
        <v>57</v>
      </c>
      <c r="B18" s="11" t="s">
        <v>44</v>
      </c>
      <c r="C18" s="11" t="s">
        <v>45</v>
      </c>
      <c r="D18" s="11" t="s">
        <v>46</v>
      </c>
      <c r="E18" s="11" t="s">
        <v>47</v>
      </c>
      <c r="F18" s="11" t="s">
        <v>48</v>
      </c>
      <c r="G18" s="11" t="s">
        <v>49</v>
      </c>
      <c r="H18" s="11" t="s">
        <v>39</v>
      </c>
      <c r="I18" s="11" t="s">
        <v>40</v>
      </c>
      <c r="J18" s="11" t="s">
        <v>41</v>
      </c>
      <c r="K18" s="11" t="s">
        <v>42</v>
      </c>
      <c r="L18" s="11" t="s">
        <v>8</v>
      </c>
      <c r="M18" s="11" t="s">
        <v>43</v>
      </c>
      <c r="N18" s="11" t="s">
        <v>50</v>
      </c>
      <c r="O18" s="12" t="s">
        <v>58</v>
      </c>
    </row>
    <row r="19" spans="1:15" ht="15.75" customHeight="1">
      <c r="A19" s="7" t="s">
        <v>66</v>
      </c>
      <c r="B19" s="112"/>
      <c r="C19" s="13"/>
      <c r="D19" s="112">
        <v>19</v>
      </c>
      <c r="E19" s="13">
        <v>10</v>
      </c>
      <c r="F19" s="13">
        <v>19</v>
      </c>
      <c r="G19" s="13">
        <v>30</v>
      </c>
      <c r="H19" s="4">
        <v>193</v>
      </c>
      <c r="I19" s="157">
        <v>176</v>
      </c>
      <c r="J19" s="13"/>
      <c r="K19" s="13"/>
      <c r="L19" s="13"/>
      <c r="M19" s="13"/>
      <c r="N19" s="13">
        <f aca="true" t="shared" si="3" ref="N19:N24">SUM(B19:M19)</f>
        <v>447</v>
      </c>
      <c r="O19" s="15">
        <f aca="true" t="shared" si="4" ref="O19:O28">+N19/$N$28</f>
        <v>0.31032400047208125</v>
      </c>
    </row>
    <row r="20" spans="1:15" ht="15.75" customHeight="1">
      <c r="A20" s="7" t="s">
        <v>77</v>
      </c>
      <c r="B20" s="112">
        <v>13</v>
      </c>
      <c r="C20" s="112">
        <v>103</v>
      </c>
      <c r="D20" s="112">
        <v>29</v>
      </c>
      <c r="E20" s="13"/>
      <c r="F20" s="13"/>
      <c r="G20" s="13">
        <v>41</v>
      </c>
      <c r="H20" s="13"/>
      <c r="I20" s="13">
        <v>27</v>
      </c>
      <c r="J20" s="13"/>
      <c r="K20" s="13"/>
      <c r="L20" s="13"/>
      <c r="M20" s="13"/>
      <c r="N20" s="13">
        <f t="shared" si="3"/>
        <v>213</v>
      </c>
      <c r="O20" s="15">
        <f t="shared" si="4"/>
        <v>0.14787251029206555</v>
      </c>
    </row>
    <row r="21" spans="1:15" ht="15.75" customHeight="1">
      <c r="A21" s="7" t="s">
        <v>53</v>
      </c>
      <c r="B21" s="13"/>
      <c r="C21" s="13"/>
      <c r="D21" s="13"/>
      <c r="E21" s="13"/>
      <c r="F21" s="13"/>
      <c r="G21" s="13"/>
      <c r="H21" s="4">
        <v>162</v>
      </c>
      <c r="I21" s="13">
        <v>23</v>
      </c>
      <c r="J21" s="13"/>
      <c r="K21" s="13"/>
      <c r="L21" s="13"/>
      <c r="M21" s="13"/>
      <c r="N21" s="13">
        <f t="shared" si="3"/>
        <v>185</v>
      </c>
      <c r="O21" s="15">
        <f t="shared" si="4"/>
        <v>0.1284338704414654</v>
      </c>
    </row>
    <row r="22" spans="1:15" ht="15.75" customHeight="1">
      <c r="A22" s="7" t="s">
        <v>98</v>
      </c>
      <c r="B22" s="13"/>
      <c r="C22" s="13"/>
      <c r="D22" s="13"/>
      <c r="E22" s="13"/>
      <c r="F22" s="13"/>
      <c r="G22" s="13"/>
      <c r="H22" s="4">
        <v>162</v>
      </c>
      <c r="I22" s="13">
        <v>191</v>
      </c>
      <c r="J22" s="13"/>
      <c r="K22" s="13"/>
      <c r="L22" s="111"/>
      <c r="M22" s="13"/>
      <c r="N22" s="13">
        <f t="shared" si="3"/>
        <v>353</v>
      </c>
      <c r="O22" s="15">
        <f t="shared" si="4"/>
        <v>0.2450657095450664</v>
      </c>
    </row>
    <row r="23" spans="1:15" ht="15.75" customHeight="1">
      <c r="A23" s="7" t="s">
        <v>97</v>
      </c>
      <c r="B23" s="13"/>
      <c r="C23" s="13"/>
      <c r="D23" s="13"/>
      <c r="E23" s="13"/>
      <c r="F23" s="13"/>
      <c r="G23" s="13"/>
      <c r="H23" s="4">
        <v>149</v>
      </c>
      <c r="I23" s="13">
        <v>46</v>
      </c>
      <c r="J23" s="13"/>
      <c r="K23" s="13"/>
      <c r="L23" s="13"/>
      <c r="M23" s="13"/>
      <c r="N23" s="13">
        <f t="shared" si="3"/>
        <v>195</v>
      </c>
      <c r="O23" s="15">
        <f t="shared" si="4"/>
        <v>0.13537624181667973</v>
      </c>
    </row>
    <row r="24" spans="1:15" ht="15.75" customHeight="1">
      <c r="A24" s="7" t="s">
        <v>55</v>
      </c>
      <c r="B24" s="13"/>
      <c r="C24" s="112">
        <v>8</v>
      </c>
      <c r="D24" s="13"/>
      <c r="E24" s="13">
        <v>19</v>
      </c>
      <c r="F24" s="13"/>
      <c r="G24" s="13"/>
      <c r="H24" s="4">
        <v>19</v>
      </c>
      <c r="I24" s="13"/>
      <c r="J24" s="13"/>
      <c r="K24" s="111"/>
      <c r="L24" s="13"/>
      <c r="M24" s="13"/>
      <c r="N24" s="13">
        <f t="shared" si="3"/>
        <v>46</v>
      </c>
      <c r="O24" s="15">
        <f t="shared" si="4"/>
        <v>0.031934908325985986</v>
      </c>
    </row>
    <row r="25" spans="1:15" ht="15.75" customHeight="1">
      <c r="A25" s="7" t="s">
        <v>94</v>
      </c>
      <c r="B25" s="13"/>
      <c r="C25" s="112"/>
      <c r="D25" s="13"/>
      <c r="E25" s="13"/>
      <c r="F25" s="13">
        <v>1</v>
      </c>
      <c r="G25" s="13"/>
      <c r="I25" s="169"/>
      <c r="J25" s="13"/>
      <c r="K25" s="111"/>
      <c r="L25" s="13"/>
      <c r="M25" s="13"/>
      <c r="N25" s="13">
        <f>SUM(B25:M25)</f>
        <v>1</v>
      </c>
      <c r="O25" s="15">
        <f t="shared" si="4"/>
        <v>0.0006942371375214346</v>
      </c>
    </row>
    <row r="26" spans="1:15" ht="15.75" customHeight="1">
      <c r="A26" s="7" t="s">
        <v>89</v>
      </c>
      <c r="B26" s="13"/>
      <c r="C26" s="112"/>
      <c r="D26" s="13"/>
      <c r="E26" s="13"/>
      <c r="F26" s="13"/>
      <c r="G26" s="13"/>
      <c r="I26" s="169">
        <v>0.43</v>
      </c>
      <c r="J26" s="13"/>
      <c r="K26" s="111"/>
      <c r="L26" s="13"/>
      <c r="M26" s="13"/>
      <c r="N26" s="13">
        <f>SUM(B26:M26)</f>
        <v>0.43</v>
      </c>
      <c r="O26" s="15">
        <f t="shared" si="4"/>
        <v>0.00029852196913421683</v>
      </c>
    </row>
    <row r="27" spans="2:15" ht="17.25" customHeight="1">
      <c r="B27" s="21"/>
      <c r="C27" s="21"/>
      <c r="D27" s="21"/>
      <c r="E27" s="13"/>
      <c r="F27" s="13"/>
      <c r="G27" s="21"/>
      <c r="H27" s="110"/>
      <c r="I27" s="21"/>
      <c r="J27" s="13"/>
      <c r="K27" s="110"/>
      <c r="L27" s="21"/>
      <c r="M27" s="21"/>
      <c r="N27" s="13"/>
      <c r="O27" s="15"/>
    </row>
    <row r="28" spans="1:15" ht="15.75" customHeight="1">
      <c r="A28" s="23" t="s">
        <v>50</v>
      </c>
      <c r="B28" s="24">
        <f aca="true" t="shared" si="5" ref="B28:N28">SUM(B19:B27)</f>
        <v>13</v>
      </c>
      <c r="C28" s="24">
        <f t="shared" si="5"/>
        <v>111</v>
      </c>
      <c r="D28" s="24">
        <f t="shared" si="5"/>
        <v>48</v>
      </c>
      <c r="E28" s="24">
        <f t="shared" si="5"/>
        <v>29</v>
      </c>
      <c r="F28" s="25">
        <f t="shared" si="5"/>
        <v>20</v>
      </c>
      <c r="G28" s="24">
        <f t="shared" si="5"/>
        <v>71</v>
      </c>
      <c r="H28" s="24">
        <f t="shared" si="5"/>
        <v>685</v>
      </c>
      <c r="I28" s="24">
        <f t="shared" si="5"/>
        <v>463.43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1440.43</v>
      </c>
      <c r="O28" s="26">
        <f t="shared" si="4"/>
        <v>1</v>
      </c>
    </row>
    <row r="29" spans="1:15" s="39" customFormat="1" ht="20.25" customHeight="1">
      <c r="A29" s="27" t="s">
        <v>59</v>
      </c>
      <c r="B29" s="109" t="s">
        <v>77</v>
      </c>
      <c r="C29" s="109" t="s">
        <v>77</v>
      </c>
      <c r="D29" s="109" t="s">
        <v>77</v>
      </c>
      <c r="E29" s="133" t="s">
        <v>55</v>
      </c>
      <c r="F29" s="109" t="s">
        <v>66</v>
      </c>
      <c r="G29" s="109" t="s">
        <v>77</v>
      </c>
      <c r="H29" s="109" t="s">
        <v>66</v>
      </c>
      <c r="I29" s="109" t="s">
        <v>66</v>
      </c>
      <c r="J29" s="133"/>
      <c r="K29" s="159"/>
      <c r="L29" s="109"/>
      <c r="M29" s="109"/>
      <c r="N29" s="109" t="s">
        <v>66</v>
      </c>
      <c r="O29" s="40"/>
    </row>
    <row r="30" spans="1:15" ht="15.75" customHeight="1">
      <c r="A30" s="39" t="s">
        <v>68</v>
      </c>
      <c r="B30" s="4"/>
      <c r="C30" s="4"/>
      <c r="D30" s="4"/>
      <c r="E30" s="4"/>
      <c r="F30" s="4"/>
      <c r="G30" s="4"/>
      <c r="H30" s="28"/>
      <c r="I30" s="5"/>
      <c r="J30" s="5"/>
      <c r="K30" s="5"/>
      <c r="L30" s="5"/>
      <c r="M30" s="5"/>
      <c r="N30" s="5"/>
      <c r="O30" s="5"/>
    </row>
    <row r="31" ht="15.75" customHeight="1">
      <c r="A31" s="41" t="s">
        <v>17</v>
      </c>
    </row>
    <row r="32" ht="15.75" customHeight="1"/>
    <row r="33" ht="15.75" customHeight="1"/>
    <row r="34" ht="15.75" customHeight="1"/>
    <row r="35" spans="2:15" ht="15.75" customHeight="1">
      <c r="B35" s="4"/>
      <c r="C35" s="4"/>
      <c r="D35" s="4"/>
      <c r="E35" s="4"/>
      <c r="F35" s="42"/>
      <c r="G35" s="4"/>
      <c r="I35" s="4"/>
      <c r="J35" s="43"/>
      <c r="K35" s="43"/>
      <c r="L35" s="17"/>
      <c r="M35" s="17"/>
      <c r="N35" s="18"/>
      <c r="O35" s="1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printOptions/>
  <pageMargins left="1.2" right="1.2" top="1.5" bottom="1" header="0.3" footer="0.3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A1" sqref="A1"/>
      <selection activeCell="A1" sqref="A1"/>
    </sheetView>
  </sheetViews>
  <sheetFormatPr defaultColWidth="8.88671875" defaultRowHeight="15"/>
  <cols>
    <col min="1" max="1" width="10.77734375" style="7" customWidth="1"/>
    <col min="2" max="7" width="5.77734375" style="7" customWidth="1"/>
    <col min="8" max="8" width="4.99609375" style="4" customWidth="1"/>
    <col min="9" max="9" width="5.77734375" style="7" customWidth="1"/>
    <col min="10" max="10" width="5.5546875" style="7" customWidth="1"/>
    <col min="11" max="11" width="5.3359375" style="7" customWidth="1"/>
    <col min="12" max="12" width="4.99609375" style="7" customWidth="1"/>
    <col min="13" max="13" width="5.6640625" style="7" customWidth="1"/>
    <col min="14" max="14" width="5.10546875" style="7" customWidth="1"/>
    <col min="15" max="15" width="4.99609375" style="7" customWidth="1"/>
    <col min="16" max="16384" width="8.88671875" style="7" customWidth="1"/>
  </cols>
  <sheetData>
    <row r="1" spans="1:15" ht="26.25">
      <c r="A1" s="1" t="s">
        <v>0</v>
      </c>
      <c r="B1" s="2"/>
      <c r="C1" s="2"/>
      <c r="D1" s="3"/>
      <c r="E1" s="3"/>
      <c r="F1" s="3"/>
      <c r="G1" s="3"/>
      <c r="I1" s="5"/>
      <c r="J1" s="5"/>
      <c r="K1" s="5"/>
      <c r="L1" s="5"/>
      <c r="M1" s="5"/>
      <c r="N1" s="6"/>
      <c r="O1" s="5"/>
    </row>
    <row r="2" spans="1:15" ht="15.75" customHeight="1">
      <c r="A2" s="1"/>
      <c r="B2" s="2"/>
      <c r="C2" s="2"/>
      <c r="D2" s="3"/>
      <c r="E2" s="3"/>
      <c r="F2" s="3"/>
      <c r="G2" s="3" t="s">
        <v>36</v>
      </c>
      <c r="I2" s="5"/>
      <c r="J2" s="5"/>
      <c r="K2" s="5"/>
      <c r="L2" s="5"/>
      <c r="M2" s="5"/>
      <c r="N2" s="6"/>
      <c r="O2" s="5"/>
    </row>
    <row r="3" spans="1:15" ht="15.75" customHeight="1">
      <c r="A3" s="7" t="s">
        <v>83</v>
      </c>
      <c r="B3" s="8"/>
      <c r="C3" s="3"/>
      <c r="D3" s="3"/>
      <c r="E3" s="3"/>
      <c r="G3" s="3"/>
      <c r="I3" s="5"/>
      <c r="J3" s="5"/>
      <c r="K3" s="5"/>
      <c r="L3" s="5"/>
      <c r="M3" s="5"/>
      <c r="N3" s="6"/>
      <c r="O3" s="5"/>
    </row>
    <row r="4" spans="1:15" ht="15.75" customHeight="1">
      <c r="A4" s="8"/>
      <c r="B4" s="3"/>
      <c r="C4" s="3"/>
      <c r="D4" s="3"/>
      <c r="E4" s="3"/>
      <c r="F4" s="3"/>
      <c r="G4" s="3"/>
      <c r="J4" s="5"/>
      <c r="K4" s="5"/>
      <c r="L4" s="9" t="s">
        <v>38</v>
      </c>
      <c r="M4" s="5"/>
      <c r="N4" s="6"/>
      <c r="O4" s="5"/>
    </row>
    <row r="5" spans="1:15" ht="15.75" customHeight="1">
      <c r="A5" s="10" t="s">
        <v>56</v>
      </c>
      <c r="B5" s="11" t="s">
        <v>44</v>
      </c>
      <c r="C5" s="11" t="s">
        <v>45</v>
      </c>
      <c r="D5" s="11" t="s">
        <v>46</v>
      </c>
      <c r="E5" s="11" t="s">
        <v>47</v>
      </c>
      <c r="F5" s="11" t="s">
        <v>48</v>
      </c>
      <c r="G5" s="11" t="s">
        <v>49</v>
      </c>
      <c r="H5" s="11" t="s">
        <v>39</v>
      </c>
      <c r="I5" s="11" t="s">
        <v>40</v>
      </c>
      <c r="J5" s="11" t="s">
        <v>41</v>
      </c>
      <c r="K5" s="11" t="s">
        <v>42</v>
      </c>
      <c r="L5" s="11" t="s">
        <v>8</v>
      </c>
      <c r="M5" s="11" t="s">
        <v>43</v>
      </c>
      <c r="N5" s="11" t="s">
        <v>50</v>
      </c>
      <c r="O5" s="12" t="s">
        <v>58</v>
      </c>
    </row>
    <row r="6" spans="1:17" ht="15.75" customHeight="1">
      <c r="A6" s="7" t="s">
        <v>52</v>
      </c>
      <c r="B6" s="112">
        <v>19.15</v>
      </c>
      <c r="C6" s="112">
        <v>20</v>
      </c>
      <c r="D6" s="13">
        <v>7.2</v>
      </c>
      <c r="E6" s="13"/>
      <c r="F6" s="13">
        <v>17.575</v>
      </c>
      <c r="G6" s="13">
        <v>20</v>
      </c>
      <c r="H6" s="13">
        <v>6.72</v>
      </c>
      <c r="I6" s="157">
        <v>44.693</v>
      </c>
      <c r="J6" s="13">
        <v>10</v>
      </c>
      <c r="K6" s="13"/>
      <c r="L6" s="13">
        <v>13.44</v>
      </c>
      <c r="M6" s="13">
        <v>8.856</v>
      </c>
      <c r="N6" s="13">
        <f aca="true" t="shared" si="0" ref="N6:N12">SUM(B6:M6)</f>
        <v>167.634</v>
      </c>
      <c r="O6" s="15">
        <f aca="true" t="shared" si="1" ref="O6:O13">+N6/$N$13</f>
        <v>0.35267735325991023</v>
      </c>
      <c r="Q6" s="13"/>
    </row>
    <row r="7" spans="1:17" ht="15.75" customHeight="1">
      <c r="A7" s="7" t="s">
        <v>51</v>
      </c>
      <c r="B7" s="112"/>
      <c r="C7" s="13"/>
      <c r="D7" s="13">
        <v>19.34</v>
      </c>
      <c r="E7" s="13">
        <v>9.67</v>
      </c>
      <c r="F7" s="13">
        <v>29.01</v>
      </c>
      <c r="G7" s="13">
        <v>9.67</v>
      </c>
      <c r="H7" s="4">
        <v>28.96</v>
      </c>
      <c r="I7" s="4"/>
      <c r="J7" s="13"/>
      <c r="K7" s="13"/>
      <c r="L7" s="13"/>
      <c r="M7" s="13">
        <v>16.355</v>
      </c>
      <c r="N7" s="13">
        <f t="shared" si="0"/>
        <v>113.00500000000001</v>
      </c>
      <c r="O7" s="15">
        <f t="shared" si="1"/>
        <v>0.23774594834661322</v>
      </c>
      <c r="Q7" s="13"/>
    </row>
    <row r="8" spans="1:17" ht="15.75" customHeight="1">
      <c r="A8" s="7" t="s">
        <v>84</v>
      </c>
      <c r="B8" s="112"/>
      <c r="C8" s="112">
        <v>37.8432</v>
      </c>
      <c r="D8" s="13"/>
      <c r="E8" s="13"/>
      <c r="F8" s="13">
        <v>20.6276</v>
      </c>
      <c r="G8" s="13">
        <v>6.12</v>
      </c>
      <c r="H8" s="4">
        <v>15.105</v>
      </c>
      <c r="I8" s="13"/>
      <c r="J8" s="13">
        <v>19.81</v>
      </c>
      <c r="K8" s="111">
        <v>0.36</v>
      </c>
      <c r="L8" s="13"/>
      <c r="M8" s="13">
        <v>1.56</v>
      </c>
      <c r="N8" s="13">
        <f t="shared" si="0"/>
        <v>101.42580000000001</v>
      </c>
      <c r="O8" s="15">
        <f t="shared" si="1"/>
        <v>0.2133850095820001</v>
      </c>
      <c r="Q8" s="13"/>
    </row>
    <row r="9" spans="1:17" ht="15.75" customHeight="1">
      <c r="A9" s="7" t="s">
        <v>90</v>
      </c>
      <c r="B9" s="13"/>
      <c r="C9" s="13"/>
      <c r="D9" s="13"/>
      <c r="E9" s="13"/>
      <c r="G9" s="13"/>
      <c r="I9" s="13"/>
      <c r="J9" s="13"/>
      <c r="K9" s="13"/>
      <c r="L9" s="13"/>
      <c r="M9" s="13">
        <v>59.4775</v>
      </c>
      <c r="N9" s="13">
        <f t="shared" si="0"/>
        <v>59.4775</v>
      </c>
      <c r="O9" s="15">
        <f t="shared" si="1"/>
        <v>0.1251319379035059</v>
      </c>
      <c r="Q9" s="13"/>
    </row>
    <row r="10" spans="1:17" ht="15.75" customHeight="1">
      <c r="A10" s="7" t="s">
        <v>86</v>
      </c>
      <c r="B10" s="13"/>
      <c r="C10" s="13"/>
      <c r="D10" s="13">
        <v>7.68</v>
      </c>
      <c r="E10" s="13"/>
      <c r="G10" s="13"/>
      <c r="I10" s="13"/>
      <c r="J10" s="13"/>
      <c r="K10" s="13">
        <v>7.2</v>
      </c>
      <c r="L10" s="13">
        <v>6.576</v>
      </c>
      <c r="M10" s="14"/>
      <c r="N10" s="13">
        <f t="shared" si="0"/>
        <v>21.456</v>
      </c>
      <c r="O10" s="15">
        <f t="shared" si="1"/>
        <v>0.04514027757820391</v>
      </c>
      <c r="Q10" s="13"/>
    </row>
    <row r="11" spans="1:17" ht="15.75" customHeight="1">
      <c r="A11" s="7" t="s">
        <v>85</v>
      </c>
      <c r="B11" s="13"/>
      <c r="C11" s="13">
        <v>4.56</v>
      </c>
      <c r="D11" s="13"/>
      <c r="E11" s="13"/>
      <c r="G11" s="13"/>
      <c r="H11" s="4">
        <v>7.36</v>
      </c>
      <c r="I11" s="13"/>
      <c r="J11" s="13"/>
      <c r="K11" s="13"/>
      <c r="L11" s="13"/>
      <c r="M11" s="14"/>
      <c r="N11" s="13">
        <f t="shared" si="0"/>
        <v>11.92</v>
      </c>
      <c r="O11" s="15">
        <f t="shared" si="1"/>
        <v>0.025077931987891062</v>
      </c>
      <c r="Q11" s="13"/>
    </row>
    <row r="12" spans="1:17" ht="15.75" customHeight="1">
      <c r="A12" s="20" t="s">
        <v>88</v>
      </c>
      <c r="B12" s="21"/>
      <c r="C12" s="21"/>
      <c r="D12" s="21"/>
      <c r="E12" s="21"/>
      <c r="F12" s="13"/>
      <c r="G12" s="21"/>
      <c r="H12" s="21"/>
      <c r="I12" s="21"/>
      <c r="J12" s="22"/>
      <c r="K12" s="111">
        <v>0.4</v>
      </c>
      <c r="L12" s="21"/>
      <c r="M12" s="22"/>
      <c r="N12" s="13">
        <f t="shared" si="0"/>
        <v>0.4</v>
      </c>
      <c r="O12" s="15">
        <f t="shared" si="1"/>
        <v>0.000841541341875539</v>
      </c>
      <c r="Q12" s="13"/>
    </row>
    <row r="13" spans="1:17" ht="18.75" customHeight="1">
      <c r="A13" s="23" t="s">
        <v>50</v>
      </c>
      <c r="B13" s="24">
        <f aca="true" t="shared" si="2" ref="B13:N13">SUM(B6:B12)</f>
        <v>19.15</v>
      </c>
      <c r="C13" s="24">
        <f t="shared" si="2"/>
        <v>62.403200000000005</v>
      </c>
      <c r="D13" s="24">
        <f t="shared" si="2"/>
        <v>34.22</v>
      </c>
      <c r="E13" s="24">
        <f t="shared" si="2"/>
        <v>9.67</v>
      </c>
      <c r="F13" s="25">
        <f>SUM(F6:F12)</f>
        <v>67.21260000000001</v>
      </c>
      <c r="G13" s="24">
        <f t="shared" si="2"/>
        <v>35.79</v>
      </c>
      <c r="H13" s="24">
        <f t="shared" si="2"/>
        <v>58.144999999999996</v>
      </c>
      <c r="I13" s="24">
        <f t="shared" si="2"/>
        <v>44.693</v>
      </c>
      <c r="J13" s="24">
        <f t="shared" si="2"/>
        <v>29.81</v>
      </c>
      <c r="K13" s="24">
        <f t="shared" si="2"/>
        <v>7.960000000000001</v>
      </c>
      <c r="L13" s="24">
        <f t="shared" si="2"/>
        <v>20.016</v>
      </c>
      <c r="M13" s="24">
        <f t="shared" si="2"/>
        <v>86.24849999999999</v>
      </c>
      <c r="N13" s="24">
        <f t="shared" si="2"/>
        <v>475.3183</v>
      </c>
      <c r="O13" s="26">
        <f t="shared" si="1"/>
        <v>1</v>
      </c>
      <c r="Q13" s="13"/>
    </row>
    <row r="14" spans="1:15" s="31" customFormat="1" ht="17.25" customHeight="1">
      <c r="A14" s="27" t="s">
        <v>59</v>
      </c>
      <c r="B14" s="161" t="s">
        <v>52</v>
      </c>
      <c r="C14" s="133" t="s">
        <v>84</v>
      </c>
      <c r="D14" s="109" t="s">
        <v>51</v>
      </c>
      <c r="E14" s="109" t="s">
        <v>51</v>
      </c>
      <c r="F14" s="109" t="s">
        <v>51</v>
      </c>
      <c r="G14" s="161" t="s">
        <v>52</v>
      </c>
      <c r="H14" s="109" t="s">
        <v>51</v>
      </c>
      <c r="I14" s="161" t="s">
        <v>52</v>
      </c>
      <c r="J14" s="133" t="s">
        <v>84</v>
      </c>
      <c r="K14" s="161" t="s">
        <v>86</v>
      </c>
      <c r="L14" s="161" t="s">
        <v>52</v>
      </c>
      <c r="M14" s="38" t="s">
        <v>90</v>
      </c>
      <c r="N14" s="109" t="s">
        <v>51</v>
      </c>
      <c r="O14" s="30"/>
    </row>
    <row r="15" spans="1:15" ht="15.75" customHeight="1">
      <c r="A15" s="32"/>
      <c r="B15" s="4"/>
      <c r="C15" s="28"/>
      <c r="D15" s="4"/>
      <c r="E15" s="4"/>
      <c r="F15" s="4"/>
      <c r="G15" s="4"/>
      <c r="H15" s="28"/>
      <c r="I15" s="5"/>
      <c r="J15" s="5"/>
      <c r="K15" s="5"/>
      <c r="L15" s="33"/>
      <c r="M15" s="5"/>
      <c r="N15" s="6"/>
      <c r="O15" s="34"/>
    </row>
    <row r="16" spans="1:15" ht="15.75" customHeight="1">
      <c r="A16" s="35"/>
      <c r="B16" s="3"/>
      <c r="C16" s="3"/>
      <c r="D16" s="3"/>
      <c r="E16" s="3"/>
      <c r="F16" s="3"/>
      <c r="G16" s="3"/>
      <c r="H16" s="3"/>
      <c r="I16" s="3"/>
      <c r="J16" s="3"/>
      <c r="K16" s="3"/>
      <c r="L16" s="9" t="s">
        <v>38</v>
      </c>
      <c r="M16" s="3"/>
      <c r="N16" s="6"/>
      <c r="O16" s="34"/>
    </row>
    <row r="17" spans="1:15" ht="15.75" customHeight="1">
      <c r="A17" s="10" t="s">
        <v>57</v>
      </c>
      <c r="B17" s="11" t="s">
        <v>44</v>
      </c>
      <c r="C17" s="11" t="s">
        <v>45</v>
      </c>
      <c r="D17" s="11" t="s">
        <v>46</v>
      </c>
      <c r="E17" s="11" t="s">
        <v>47</v>
      </c>
      <c r="F17" s="11" t="s">
        <v>48</v>
      </c>
      <c r="G17" s="11" t="s">
        <v>49</v>
      </c>
      <c r="H17" s="11" t="s">
        <v>39</v>
      </c>
      <c r="I17" s="11" t="s">
        <v>40</v>
      </c>
      <c r="J17" s="11" t="s">
        <v>41</v>
      </c>
      <c r="K17" s="11" t="s">
        <v>42</v>
      </c>
      <c r="L17" s="11" t="s">
        <v>8</v>
      </c>
      <c r="M17" s="11" t="s">
        <v>43</v>
      </c>
      <c r="N17" s="11" t="s">
        <v>50</v>
      </c>
      <c r="O17" s="12" t="s">
        <v>58</v>
      </c>
    </row>
    <row r="18" spans="1:15" ht="15.75" customHeight="1">
      <c r="A18" s="7" t="s">
        <v>77</v>
      </c>
      <c r="B18" s="112">
        <v>19.15</v>
      </c>
      <c r="C18" s="112">
        <v>20</v>
      </c>
      <c r="D18" s="13">
        <v>7.2</v>
      </c>
      <c r="E18" s="13"/>
      <c r="F18" s="13">
        <v>17.575</v>
      </c>
      <c r="G18" s="13">
        <v>20</v>
      </c>
      <c r="H18" s="13">
        <v>6.72</v>
      </c>
      <c r="I18" s="157">
        <v>44.693</v>
      </c>
      <c r="J18" s="13">
        <v>10</v>
      </c>
      <c r="K18" s="13"/>
      <c r="L18" s="13">
        <v>13.44</v>
      </c>
      <c r="M18" s="13">
        <v>59.4775</v>
      </c>
      <c r="N18" s="13">
        <f aca="true" t="shared" si="3" ref="N18:N23">SUM(B18:M18)</f>
        <v>218.25549999999998</v>
      </c>
      <c r="O18" s="15">
        <f aca="true" t="shared" si="4" ref="O18:O23">+N18/$N$25</f>
        <v>0.4591775658542917</v>
      </c>
    </row>
    <row r="19" spans="1:15" ht="15.75" customHeight="1">
      <c r="A19" s="7" t="s">
        <v>66</v>
      </c>
      <c r="B19" s="112"/>
      <c r="C19" s="13"/>
      <c r="D19" s="13">
        <v>19.34</v>
      </c>
      <c r="E19" s="13">
        <v>9.67</v>
      </c>
      <c r="F19" s="13">
        <v>29.01</v>
      </c>
      <c r="G19" s="13">
        <v>9.67</v>
      </c>
      <c r="H19" s="4">
        <v>28.96</v>
      </c>
      <c r="I19" s="13"/>
      <c r="J19" s="13"/>
      <c r="K19" s="13"/>
      <c r="L19" s="13"/>
      <c r="M19" s="13">
        <v>16.355</v>
      </c>
      <c r="N19" s="13">
        <f t="shared" si="3"/>
        <v>113.00500000000001</v>
      </c>
      <c r="O19" s="15">
        <f t="shared" si="4"/>
        <v>0.23774594834661322</v>
      </c>
    </row>
    <row r="20" spans="1:15" ht="15.75" customHeight="1">
      <c r="A20" s="7" t="s">
        <v>55</v>
      </c>
      <c r="B20" s="13"/>
      <c r="C20" s="112">
        <v>37.8432</v>
      </c>
      <c r="D20" s="13"/>
      <c r="E20" s="13"/>
      <c r="F20" s="13">
        <v>20.6276</v>
      </c>
      <c r="G20" s="13">
        <v>6.12</v>
      </c>
      <c r="H20" s="4">
        <v>15.105</v>
      </c>
      <c r="I20" s="13"/>
      <c r="J20" s="13">
        <v>19.81</v>
      </c>
      <c r="K20" s="111">
        <v>0.36</v>
      </c>
      <c r="L20" s="13"/>
      <c r="M20" s="13"/>
      <c r="N20" s="13">
        <f t="shared" si="3"/>
        <v>99.86580000000001</v>
      </c>
      <c r="O20" s="15">
        <f t="shared" si="4"/>
        <v>0.2101029983486855</v>
      </c>
    </row>
    <row r="21" spans="1:15" ht="15.75" customHeight="1">
      <c r="A21" s="7" t="s">
        <v>53</v>
      </c>
      <c r="B21" s="13"/>
      <c r="C21" s="13">
        <v>4.56</v>
      </c>
      <c r="D21" s="13">
        <v>7.68</v>
      </c>
      <c r="E21" s="13"/>
      <c r="F21" s="13"/>
      <c r="G21" s="13"/>
      <c r="H21" s="4">
        <v>7.36</v>
      </c>
      <c r="I21" s="13"/>
      <c r="J21" s="13"/>
      <c r="K21" s="4"/>
      <c r="L21" s="13">
        <v>6.576</v>
      </c>
      <c r="M21" s="13">
        <v>1.56</v>
      </c>
      <c r="N21" s="13">
        <f t="shared" si="3"/>
        <v>27.735999999999997</v>
      </c>
      <c r="O21" s="15">
        <f t="shared" si="4"/>
        <v>0.05835247664564987</v>
      </c>
    </row>
    <row r="22" spans="1:15" ht="15.75" customHeight="1">
      <c r="A22" s="7" t="s">
        <v>54</v>
      </c>
      <c r="B22" s="13"/>
      <c r="C22" s="13"/>
      <c r="D22" s="13"/>
      <c r="E22" s="13"/>
      <c r="F22" s="13"/>
      <c r="G22" s="13"/>
      <c r="I22" s="13"/>
      <c r="J22" s="13"/>
      <c r="K22" s="13"/>
      <c r="L22" s="13"/>
      <c r="M22" s="13">
        <v>8.856</v>
      </c>
      <c r="N22" s="13">
        <f t="shared" si="3"/>
        <v>8.856</v>
      </c>
      <c r="O22" s="15">
        <f t="shared" si="4"/>
        <v>0.018631725309124433</v>
      </c>
    </row>
    <row r="23" spans="1:15" ht="15.75" customHeight="1">
      <c r="A23" s="7" t="s">
        <v>89</v>
      </c>
      <c r="B23" s="13"/>
      <c r="C23" s="13"/>
      <c r="D23" s="13"/>
      <c r="E23" s="13"/>
      <c r="F23" s="13"/>
      <c r="G23" s="13"/>
      <c r="I23" s="13"/>
      <c r="J23" s="4"/>
      <c r="K23" s="13">
        <v>7.6</v>
      </c>
      <c r="L23" s="111"/>
      <c r="M23" s="13"/>
      <c r="N23" s="13">
        <f t="shared" si="3"/>
        <v>7.6</v>
      </c>
      <c r="O23" s="15">
        <f t="shared" si="4"/>
        <v>0.01598928549563524</v>
      </c>
    </row>
    <row r="24" spans="2:15" ht="17.25" customHeight="1">
      <c r="B24" s="21"/>
      <c r="C24" s="21"/>
      <c r="D24" s="21"/>
      <c r="E24" s="13"/>
      <c r="F24" s="13"/>
      <c r="G24" s="21"/>
      <c r="H24" s="110"/>
      <c r="I24" s="21"/>
      <c r="J24" s="13"/>
      <c r="K24" s="21"/>
      <c r="L24" s="21"/>
      <c r="M24" s="21"/>
      <c r="N24" s="21"/>
      <c r="O24" s="37"/>
    </row>
    <row r="25" spans="1:15" ht="15.75" customHeight="1">
      <c r="A25" s="23" t="s">
        <v>50</v>
      </c>
      <c r="B25" s="24">
        <f aca="true" t="shared" si="5" ref="B25:N25">SUM(B18:B24)</f>
        <v>19.15</v>
      </c>
      <c r="C25" s="24">
        <f t="shared" si="5"/>
        <v>62.403200000000005</v>
      </c>
      <c r="D25" s="24">
        <f t="shared" si="5"/>
        <v>34.22</v>
      </c>
      <c r="E25" s="24">
        <f t="shared" si="5"/>
        <v>9.67</v>
      </c>
      <c r="F25" s="25">
        <f t="shared" si="5"/>
        <v>67.21260000000001</v>
      </c>
      <c r="G25" s="24">
        <f t="shared" si="5"/>
        <v>35.79</v>
      </c>
      <c r="H25" s="24">
        <f t="shared" si="5"/>
        <v>58.144999999999996</v>
      </c>
      <c r="I25" s="24">
        <f t="shared" si="5"/>
        <v>44.693</v>
      </c>
      <c r="J25" s="24">
        <f t="shared" si="5"/>
        <v>29.81</v>
      </c>
      <c r="K25" s="24">
        <f t="shared" si="5"/>
        <v>7.96</v>
      </c>
      <c r="L25" s="24">
        <f t="shared" si="5"/>
        <v>20.016</v>
      </c>
      <c r="M25" s="24">
        <f t="shared" si="5"/>
        <v>86.24849999999999</v>
      </c>
      <c r="N25" s="24">
        <f t="shared" si="5"/>
        <v>475.3183</v>
      </c>
      <c r="O25" s="26">
        <f>+N25/$N$25</f>
        <v>1</v>
      </c>
    </row>
    <row r="26" spans="1:15" s="39" customFormat="1" ht="20.25" customHeight="1">
      <c r="A26" s="27" t="s">
        <v>59</v>
      </c>
      <c r="B26" s="109" t="s">
        <v>77</v>
      </c>
      <c r="C26" s="133" t="s">
        <v>55</v>
      </c>
      <c r="D26" s="109" t="s">
        <v>66</v>
      </c>
      <c r="E26" s="109" t="s">
        <v>66</v>
      </c>
      <c r="F26" s="109" t="s">
        <v>66</v>
      </c>
      <c r="G26" s="109" t="s">
        <v>77</v>
      </c>
      <c r="H26" s="109" t="s">
        <v>66</v>
      </c>
      <c r="I26" s="109" t="s">
        <v>77</v>
      </c>
      <c r="J26" s="133" t="s">
        <v>55</v>
      </c>
      <c r="K26" s="159" t="s">
        <v>89</v>
      </c>
      <c r="L26" s="109" t="s">
        <v>77</v>
      </c>
      <c r="M26" s="109" t="s">
        <v>77</v>
      </c>
      <c r="N26" s="109" t="s">
        <v>77</v>
      </c>
      <c r="O26" s="40"/>
    </row>
    <row r="27" spans="1:15" ht="15.75" customHeight="1">
      <c r="A27" s="39" t="s">
        <v>68</v>
      </c>
      <c r="B27" s="4"/>
      <c r="C27" s="4"/>
      <c r="D27" s="4"/>
      <c r="E27" s="4"/>
      <c r="F27" s="4"/>
      <c r="G27" s="4"/>
      <c r="H27" s="28"/>
      <c r="I27" s="5"/>
      <c r="J27" s="5"/>
      <c r="K27" s="5"/>
      <c r="L27" s="5"/>
      <c r="M27" s="5"/>
      <c r="N27" s="5"/>
      <c r="O27" s="5"/>
    </row>
    <row r="28" ht="15.75" customHeight="1">
      <c r="A28" s="41" t="s">
        <v>17</v>
      </c>
    </row>
    <row r="29" ht="15.75" customHeight="1"/>
    <row r="30" ht="15.75" customHeight="1"/>
    <row r="31" ht="15.75" customHeight="1"/>
    <row r="32" spans="2:15" ht="15.75" customHeight="1">
      <c r="B32" s="4"/>
      <c r="C32" s="4"/>
      <c r="D32" s="4"/>
      <c r="E32" s="4"/>
      <c r="F32" s="42"/>
      <c r="G32" s="4"/>
      <c r="I32" s="4"/>
      <c r="J32" s="43"/>
      <c r="K32" s="43"/>
      <c r="L32" s="17"/>
      <c r="M32" s="17"/>
      <c r="N32" s="18"/>
      <c r="O32" s="1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/>
  <printOptions/>
  <pageMargins left="1.2" right="1.2" top="1.5" bottom="1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National Brokers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Brokers Ltd</dc:creator>
  <cp:keywords/>
  <dc:description/>
  <cp:lastModifiedBy>user</cp:lastModifiedBy>
  <cp:lastPrinted>2015-05-17T05:58:52Z</cp:lastPrinted>
  <dcterms:created xsi:type="dcterms:W3CDTF">1998-09-13T11:34:06Z</dcterms:created>
  <dcterms:modified xsi:type="dcterms:W3CDTF">2017-03-16T05:53:07Z</dcterms:modified>
  <cp:category/>
  <cp:version/>
  <cp:contentType/>
  <cp:contentStatus/>
</cp:coreProperties>
</file>